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Zakazky kamery\Kamery_Nový_Lískovec\Kamery_Svážná_Oblá_2026\"/>
    </mc:Choice>
  </mc:AlternateContent>
  <xr:revisionPtr revIDLastSave="0" documentId="13_ncr:1_{3137B7E6-0E1F-401A-9977-9D4909D92996}" xr6:coauthVersionLast="47" xr6:coauthVersionMax="47" xr10:uidLastSave="{00000000-0000-0000-0000-000000000000}"/>
  <bookViews>
    <workbookView xWindow="41175" yWindow="705" windowWidth="20355" windowHeight="19575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Pol'!$A$1:$V$151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7" i="12" l="1"/>
  <c r="G94" i="12"/>
  <c r="G138" i="12" l="1"/>
  <c r="G92" i="12"/>
  <c r="G79" i="12"/>
  <c r="G78" i="12"/>
  <c r="G40" i="12"/>
  <c r="G39" i="12"/>
  <c r="G86" i="12"/>
  <c r="G85" i="12"/>
  <c r="G84" i="12"/>
  <c r="G83" i="12"/>
  <c r="G82" i="12"/>
  <c r="G81" i="12"/>
  <c r="G80" i="12"/>
  <c r="G76" i="12"/>
  <c r="G75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33" i="12"/>
  <c r="G32" i="12"/>
  <c r="G27" i="12"/>
  <c r="G31" i="12"/>
  <c r="G30" i="12"/>
  <c r="G29" i="12"/>
  <c r="G28" i="12"/>
  <c r="G26" i="12"/>
  <c r="G25" i="12"/>
  <c r="G24" i="12"/>
  <c r="G23" i="12"/>
  <c r="G22" i="12"/>
  <c r="G21" i="12"/>
  <c r="G20" i="12"/>
  <c r="G19" i="12"/>
  <c r="G18" i="12"/>
  <c r="G14" i="12"/>
  <c r="G17" i="12"/>
  <c r="G16" i="12"/>
  <c r="G15" i="12"/>
  <c r="G12" i="12"/>
  <c r="G11" i="12"/>
  <c r="G10" i="12"/>
  <c r="G9" i="12"/>
  <c r="G139" i="12"/>
  <c r="G91" i="12" l="1"/>
  <c r="G90" i="12"/>
  <c r="G89" i="12"/>
  <c r="G13" i="12"/>
  <c r="G34" i="12"/>
  <c r="G35" i="12"/>
  <c r="G36" i="12"/>
  <c r="G37" i="12"/>
  <c r="G38" i="12"/>
  <c r="G41" i="12"/>
  <c r="G42" i="12"/>
  <c r="G43" i="12"/>
  <c r="G44" i="12"/>
  <c r="G45" i="12"/>
  <c r="G46" i="12"/>
  <c r="G8" i="12"/>
  <c r="G93" i="12"/>
  <c r="G47" i="12" l="1"/>
  <c r="G7" i="12"/>
  <c r="G95" i="12"/>
  <c r="G87" i="12" s="1"/>
  <c r="I63" i="1" s="1"/>
  <c r="G96" i="12"/>
  <c r="G88" i="12"/>
  <c r="G122" i="12"/>
  <c r="G123" i="12"/>
  <c r="G124" i="12"/>
  <c r="G125" i="12"/>
  <c r="G126" i="12"/>
  <c r="G127" i="12"/>
  <c r="G128" i="12"/>
  <c r="G129" i="12"/>
  <c r="G130" i="12"/>
  <c r="G121" i="12"/>
  <c r="G133" i="12"/>
  <c r="G134" i="12"/>
  <c r="G135" i="12"/>
  <c r="G132" i="12"/>
  <c r="G137" i="12"/>
  <c r="G140" i="12"/>
  <c r="G141" i="12"/>
  <c r="G142" i="12"/>
  <c r="G143" i="12"/>
  <c r="G144" i="12"/>
  <c r="G145" i="12"/>
  <c r="G148" i="12"/>
  <c r="G149" i="12"/>
  <c r="G150" i="12"/>
  <c r="G151" i="12"/>
  <c r="G152" i="12"/>
  <c r="G153" i="12"/>
  <c r="G154" i="12"/>
  <c r="G147" i="12"/>
  <c r="G146" i="12" l="1"/>
  <c r="G136" i="12"/>
  <c r="I66" i="1" s="1"/>
  <c r="G98" i="12"/>
  <c r="G97" i="12" s="1"/>
  <c r="I64" i="1" s="1"/>
  <c r="H32" i="1" l="1"/>
  <c r="I67" i="1" l="1"/>
  <c r="J63" i="1" s="1"/>
  <c r="M20" i="12" l="1"/>
  <c r="U149" i="12"/>
  <c r="Q149" i="12"/>
  <c r="O149" i="12"/>
  <c r="K149" i="12"/>
  <c r="I149" i="12"/>
  <c r="M149" i="12"/>
  <c r="U148" i="12"/>
  <c r="Q148" i="12"/>
  <c r="O148" i="12"/>
  <c r="K148" i="12"/>
  <c r="I148" i="12"/>
  <c r="M148" i="12"/>
  <c r="U147" i="12"/>
  <c r="Q147" i="12"/>
  <c r="O147" i="12"/>
  <c r="K147" i="12"/>
  <c r="I147" i="12"/>
  <c r="M147" i="12"/>
  <c r="U145" i="12"/>
  <c r="Q145" i="12"/>
  <c r="O145" i="12"/>
  <c r="K145" i="12"/>
  <c r="I145" i="12"/>
  <c r="U137" i="12"/>
  <c r="Q137" i="12"/>
  <c r="O137" i="12"/>
  <c r="K137" i="12"/>
  <c r="I137" i="12"/>
  <c r="M137" i="12"/>
  <c r="U135" i="12"/>
  <c r="Q135" i="12"/>
  <c r="O135" i="12"/>
  <c r="K135" i="12"/>
  <c r="I135" i="12"/>
  <c r="M135" i="12"/>
  <c r="U134" i="12"/>
  <c r="Q134" i="12"/>
  <c r="O134" i="12"/>
  <c r="K134" i="12"/>
  <c r="I134" i="12"/>
  <c r="M134" i="12"/>
  <c r="U133" i="12"/>
  <c r="Q133" i="12"/>
  <c r="O133" i="12"/>
  <c r="K133" i="12"/>
  <c r="I133" i="12"/>
  <c r="M133" i="12"/>
  <c r="U132" i="12"/>
  <c r="Q132" i="12"/>
  <c r="O132" i="12"/>
  <c r="K132" i="12"/>
  <c r="I132" i="12"/>
  <c r="U130" i="12"/>
  <c r="Q130" i="12"/>
  <c r="O130" i="12"/>
  <c r="K130" i="12"/>
  <c r="I130" i="12"/>
  <c r="M130" i="12"/>
  <c r="U129" i="12"/>
  <c r="Q129" i="12"/>
  <c r="O129" i="12"/>
  <c r="K129" i="12"/>
  <c r="I129" i="12"/>
  <c r="M129" i="12"/>
  <c r="U98" i="12"/>
  <c r="Q98" i="12"/>
  <c r="O98" i="12"/>
  <c r="K98" i="12"/>
  <c r="I98" i="12"/>
  <c r="U48" i="12"/>
  <c r="Q48" i="12"/>
  <c r="O48" i="12"/>
  <c r="K48" i="12"/>
  <c r="I48" i="12"/>
  <c r="U20" i="12"/>
  <c r="Q20" i="12"/>
  <c r="O20" i="12"/>
  <c r="K20" i="12"/>
  <c r="I20" i="12"/>
  <c r="U9" i="12"/>
  <c r="Q9" i="12"/>
  <c r="O9" i="12"/>
  <c r="K9" i="12"/>
  <c r="I9" i="12"/>
  <c r="U8" i="12"/>
  <c r="Q8" i="12"/>
  <c r="O8" i="12"/>
  <c r="K8" i="12"/>
  <c r="I8" i="12"/>
  <c r="G131" i="12" l="1"/>
  <c r="I65" i="1" s="1"/>
  <c r="M145" i="12"/>
  <c r="I62" i="1"/>
  <c r="M48" i="12"/>
  <c r="M47" i="12" s="1"/>
  <c r="I61" i="1"/>
  <c r="M9" i="12"/>
  <c r="M8" i="12"/>
  <c r="K146" i="12"/>
  <c r="I136" i="12"/>
  <c r="U136" i="12"/>
  <c r="I146" i="12"/>
  <c r="O146" i="12"/>
  <c r="O47" i="12"/>
  <c r="O131" i="12"/>
  <c r="Q146" i="12"/>
  <c r="Q97" i="12"/>
  <c r="M132" i="12"/>
  <c r="M131" i="12" s="1"/>
  <c r="K136" i="12"/>
  <c r="U131" i="12"/>
  <c r="I97" i="12"/>
  <c r="U97" i="12"/>
  <c r="K131" i="12"/>
  <c r="I7" i="12"/>
  <c r="K7" i="12"/>
  <c r="I47" i="12"/>
  <c r="Q47" i="12"/>
  <c r="K47" i="12"/>
  <c r="K97" i="12"/>
  <c r="U146" i="12"/>
  <c r="O97" i="12"/>
  <c r="Q131" i="12"/>
  <c r="O136" i="12"/>
  <c r="U47" i="12"/>
  <c r="I131" i="12"/>
  <c r="Q136" i="12"/>
  <c r="M146" i="12"/>
  <c r="U7" i="12"/>
  <c r="Q7" i="12"/>
  <c r="O7" i="12"/>
  <c r="M98" i="12"/>
  <c r="M97" i="12" s="1"/>
  <c r="M136" i="12" l="1"/>
  <c r="M7" i="12"/>
  <c r="AZ55" i="1" l="1"/>
  <c r="AZ53" i="1"/>
  <c r="AZ52" i="1"/>
  <c r="AZ50" i="1"/>
  <c r="AZ49" i="1"/>
  <c r="AZ48" i="1"/>
  <c r="AZ47" i="1"/>
  <c r="AZ46" i="1"/>
  <c r="AZ45" i="1"/>
  <c r="F42" i="1"/>
  <c r="G42" i="1"/>
  <c r="H42" i="1"/>
  <c r="I42" i="1"/>
  <c r="J41" i="1" s="1"/>
  <c r="J28" i="1"/>
  <c r="J26" i="1"/>
  <c r="G38" i="1"/>
  <c r="F38" i="1"/>
  <c r="J23" i="1"/>
  <c r="J24" i="1"/>
  <c r="J25" i="1"/>
  <c r="J27" i="1"/>
  <c r="E24" i="1"/>
  <c r="E26" i="1"/>
  <c r="J39" i="1" l="1"/>
  <c r="J42" i="1" s="1"/>
  <c r="J40" i="1"/>
  <c r="I68" i="1" l="1"/>
  <c r="J61" i="1" l="1"/>
  <c r="J62" i="1"/>
  <c r="J65" i="1"/>
  <c r="J64" i="1"/>
  <c r="J66" i="1"/>
  <c r="J67" i="1"/>
  <c r="I18" i="1"/>
  <c r="I21" i="1" s="1"/>
  <c r="G25" i="1" s="1"/>
  <c r="G26" i="1" s="1"/>
  <c r="G29" i="1" s="1"/>
  <c r="J6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<sst xmlns="http://schemas.openxmlformats.org/spreadsheetml/2006/main" count="454" uniqueCount="228">
  <si>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</si>
  <si>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</si>
  <si>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</si>
  <si>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</si>
  <si>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</si>
  <si>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</si>
  <si>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</si>
  <si>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</si>
  <si>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</si>
  <si>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</si>
  <si>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</si>
  <si>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</si>
  <si>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</si>
  <si>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</si>
  <si>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</si>
  <si>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</si>
  <si>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</si>
  <si>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</si>
  <si>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</si>
  <si>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</si>
  <si>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</si>
  <si>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</si>
  <si>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</si>
  <si>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</si>
  <si>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</si>
  <si>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</si>
  <si>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</si>
  <si>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</si>
  <si>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</si>
  <si>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</si>
  <si>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</si>
  <si>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</si>
  <si>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</si>
  <si>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</si>
  <si>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</si>
  <si>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</si>
  <si>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</si>
  <si>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</si>
  <si>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</si>
  <si>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</si>
  <si>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</si>
  <si>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</si>
  <si>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</si>
  <si>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</si>
  <si>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Výstavba kamerového bodu Brno, Josefská 25</t>
  </si>
  <si>
    <t>Objekt:</t>
  </si>
  <si>
    <t>Rozpočet:</t>
  </si>
  <si>
    <t>0000</t>
  </si>
  <si>
    <t>Statutární město Brno</t>
  </si>
  <si>
    <t>Dominikánské náměstí 196/1</t>
  </si>
  <si>
    <t>44992785</t>
  </si>
  <si>
    <t>CZ44992785</t>
  </si>
  <si>
    <t>Stavba</t>
  </si>
  <si>
    <t>Celkem za stavbu</t>
  </si>
  <si>
    <t>CZK</t>
  </si>
  <si>
    <t>Uvedené výrobky definují pouze standard. Uchazeč může použít výrobky jiných výrobců, pokud jsou svými technickými parametry rovnocenné nebo jsou jejich technické parametry lepší, Funkčnost celého zařízení však nesmí být zhoršena.</t>
  </si>
  <si>
    <t>Jednotkové ceny zahrnují i náklady na:</t>
  </si>
  <si>
    <t>- pomocný instalační materiál,</t>
  </si>
  <si>
    <t>- zdvihací zařízení - plošina,</t>
  </si>
  <si>
    <t>- výškové práce,</t>
  </si>
  <si>
    <t>- dopravné.</t>
  </si>
  <si>
    <t>Počty koncových prvků odečteny z digitální verze PD programem Autocad.</t>
  </si>
  <si>
    <t>Výměry odměřeny z digitální verze PD programem Autocad z příloh.</t>
  </si>
  <si>
    <t>Provedení dle PD.</t>
  </si>
  <si>
    <t>Rekapitulace dílů</t>
  </si>
  <si>
    <t>Typ dílu</t>
  </si>
  <si>
    <t>M01</t>
  </si>
  <si>
    <t>M02</t>
  </si>
  <si>
    <t>M03</t>
  </si>
  <si>
    <t>Kamerový systém</t>
  </si>
  <si>
    <t>M04</t>
  </si>
  <si>
    <t>M05</t>
  </si>
  <si>
    <t>Licence</t>
  </si>
  <si>
    <t>M06</t>
  </si>
  <si>
    <t>Kabeláž</t>
  </si>
  <si>
    <t>M07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</si>
  <si>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</si>
  <si>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</si>
  <si>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</si>
  <si>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</si>
  <si>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</si>
  <si>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</si>
  <si>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</si>
  <si>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</si>
  <si>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</si>
  <si>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</si>
  <si>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</si>
  <si>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</si>
  <si>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</si>
  <si>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</si>
  <si>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</si>
  <si>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</si>
  <si>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</si>
  <si>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</si>
  <si>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</si>
  <si>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</si>
  <si>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</si>
  <si>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</si>
  <si>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</si>
  <si>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</si>
  <si>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</si>
  <si>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</si>
  <si>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</si>
  <si>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</si>
  <si>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soubor</t>
  </si>
  <si>
    <t>Vlastní</t>
  </si>
  <si>
    <t>POL1_9</t>
  </si>
  <si>
    <t>m</t>
  </si>
  <si>
    <t>ks</t>
  </si>
  <si>
    <t>hod</t>
  </si>
  <si>
    <t>Průraz zdiva tl.do 600mm  vč. zapravení průvrtu</t>
  </si>
  <si>
    <t>Ohebná elektroinstalační trubka pr. 25mm, vč.příchytek, UV odolnost</t>
  </si>
  <si>
    <t>Hzs-nezmeritelne stavebni prace</t>
  </si>
  <si>
    <t>h</t>
  </si>
  <si>
    <t>RTS 17/ I</t>
  </si>
  <si>
    <t>Venkovní PTZ IP kamera, TD/N, 32xzoom, HDTV, 2MP, HighPoE</t>
  </si>
  <si>
    <t>Provedení kamery venkovní barevná IP PTZ kamera</t>
  </si>
  <si>
    <t>Snímací pvek CMOS 1/2,8"</t>
  </si>
  <si>
    <t>Maximální rozlišení 1920x1080</t>
  </si>
  <si>
    <t>Video komprese H.264, MJPEG</t>
  </si>
  <si>
    <t>Minimální osvětlení barva:0,6lux, ČB:0,04lux</t>
  </si>
  <si>
    <t>Zoom 32x</t>
  </si>
  <si>
    <t>Den/Noc mechanický IRC filtr</t>
  </si>
  <si>
    <t>Kompenzace protisvětla BLC, WDR</t>
  </si>
  <si>
    <t>Redukce šumu ano</t>
  </si>
  <si>
    <t>Stabilizace obrazu ano</t>
  </si>
  <si>
    <t>Detekce pohybu ano</t>
  </si>
  <si>
    <t>Privátní zóny ano</t>
  </si>
  <si>
    <t>Otáčení 0-3600</t>
  </si>
  <si>
    <t>Naklápění 0-2200</t>
  </si>
  <si>
    <t>Další funkce autotracking, inteligentní video</t>
  </si>
  <si>
    <t>Interní paměť slot na SD/SDHC/SDXC kartu</t>
  </si>
  <si>
    <t>Audio ne</t>
  </si>
  <si>
    <t>Komunikační rozhranní 1x RJ45(10/100Base-T(TX)</t>
  </si>
  <si>
    <t>Krytí IP66</t>
  </si>
  <si>
    <t>Pracovní teplota -50-500C</t>
  </si>
  <si>
    <t>Napájení High PoE (IEEE 802.3 at)</t>
  </si>
  <si>
    <t>Diskové pole E48XV 6TB 7.2K</t>
  </si>
  <si>
    <t>Přepěťová ochrana pro IP kameru</t>
  </si>
  <si>
    <t>Elektroinstalační materiál</t>
  </si>
  <si>
    <t>Měření optického kabelu na vln.dl. 1310nm, 1550nm,1625nm (1610nm), metoda OTDR a  útlum vláken,, přímá metoda  - závěrečné měření po montáži,vyhodnocení vč.protokolu</t>
  </si>
  <si>
    <t>vl</t>
  </si>
  <si>
    <t>PPV</t>
  </si>
  <si>
    <t>kpl</t>
  </si>
  <si>
    <t>Max. snímková rychlost  50 sn./s při všech rozlišeních</t>
  </si>
  <si>
    <r>
      <t>m</t>
    </r>
    <r>
      <rPr>
        <vertAlign val="superscript"/>
        <sz val="8"/>
        <rFont val="Arial CE"/>
        <charset val="238"/>
      </rPr>
      <t>2</t>
    </r>
  </si>
  <si>
    <t xml:space="preserve">Omítka vnitřní zdiva, MVC, štuková </t>
  </si>
  <si>
    <t xml:space="preserve">Vyčištění budov o výšce podlaží do 4 m </t>
  </si>
  <si>
    <t xml:space="preserve">Přesun hmot pro opravy a údržbu do výšky 25 m </t>
  </si>
  <si>
    <t>t</t>
  </si>
  <si>
    <t xml:space="preserve">Penetrace podkladu univerzální Primalex 1x </t>
  </si>
  <si>
    <t xml:space="preserve">Malba tekutá Primalex Plus, bílá, vnitřní 2 x </t>
  </si>
  <si>
    <t xml:space="preserve">Elektroměr, jednofázový, podružný, 1xDIN, digitální  </t>
  </si>
  <si>
    <t>Revize elektro</t>
  </si>
  <si>
    <t>Instalace a konfigurace Archiveru</t>
  </si>
  <si>
    <t>Instalace a konfigurace kamerového bodu</t>
  </si>
  <si>
    <t>Instalace a konfigurace SAN Switchů a kontrolerů</t>
  </si>
  <si>
    <t>Instalace a konfigurace diskového pole</t>
  </si>
  <si>
    <t>Instalace a konfigurace Switche</t>
  </si>
  <si>
    <t>Kamerové zkoušky</t>
  </si>
  <si>
    <t>Zkušební provoz</t>
  </si>
  <si>
    <t>Oživení a zprovoznění kamerového systému</t>
  </si>
  <si>
    <t>Kompletační činnost</t>
  </si>
  <si>
    <t>Inženýrská činnost</t>
  </si>
  <si>
    <t>Dokumentace skutečného provedení dle požadované formy objednatele a počtu</t>
  </si>
  <si>
    <t>Patchcord FTP RJ 45/RJ45 cat.7 1m</t>
  </si>
  <si>
    <t>Krimpovací konektor RJ 45 pro kabel cat7</t>
  </si>
  <si>
    <t>Ethernet Cable cat7 S-FTP PVC outdoor</t>
  </si>
  <si>
    <t>Průzkum trasy ve volném terénu</t>
  </si>
  <si>
    <t xml:space="preserve">Průzkum optické trasy </t>
  </si>
  <si>
    <t>Napájecí kabeláž CYKY-J 3x2,5</t>
  </si>
  <si>
    <t>Forma kabelová na kabelu CYKY do 5x2,5</t>
  </si>
  <si>
    <t>Ukončení kabelu 3*2,5 smršťovací záklopkou</t>
  </si>
  <si>
    <t>Brně</t>
  </si>
  <si>
    <t>Vodič CYA 10 zelenožlutý</t>
  </si>
  <si>
    <t>Brno-město 602 00</t>
  </si>
  <si>
    <t xml:space="preserve">          </t>
  </si>
  <si>
    <t>Win 2012 R2 device CAL</t>
  </si>
  <si>
    <t>Certifikační měření metalického vedení cat.7 vč. Protokolu</t>
  </si>
  <si>
    <t>SD karta 64GB pro venkovní instalace</t>
  </si>
  <si>
    <t>Instalace a konfigurace SWQL a Win 2012R2</t>
  </si>
  <si>
    <t>Hmoždinka 8+ vrut</t>
  </si>
  <si>
    <t>- jednotlivé položky jsou uvedeny včetně montážních prací</t>
  </si>
  <si>
    <t>Výškové práce</t>
  </si>
  <si>
    <t>Patchcord SM LC/PC-LC/APC 1m duplex</t>
  </si>
  <si>
    <t>SFP modul 20km SM single fiber CISCO</t>
  </si>
  <si>
    <t>Baterie 18Ah, 12V, AGM,  nízky obsah výparů dle EN 50272-2</t>
  </si>
  <si>
    <t>Rozvodná skříň pro technologii kamer včetně zdroje, dobíječe</t>
  </si>
  <si>
    <t>Panoramatický modul pro kameru</t>
  </si>
  <si>
    <t>Security center 5.11 licence kamera</t>
  </si>
  <si>
    <t>Rozvody metropolitní síť</t>
  </si>
  <si>
    <t>Technická součinnost se správci sítí TsB</t>
  </si>
  <si>
    <t>Tomáš Krejzlík</t>
  </si>
  <si>
    <t>Průraz zdiva tl.do 300mm  vč. zapravení průvrtu</t>
  </si>
  <si>
    <t>Požární tmel zdivo beton, cihla 350ml</t>
  </si>
  <si>
    <t>Lišta vkládací Lv 40/15 vč. příslušenství</t>
  </si>
  <si>
    <t xml:space="preserve">Kabelová úchytka OBO </t>
  </si>
  <si>
    <t>Rozvodný napájecí panel 230V/50Hz s předpěťovou ochranou</t>
  </si>
  <si>
    <t xml:space="preserve">Orginální konzola určená pro otočné kamery </t>
  </si>
  <si>
    <t>Security center 5.11 licence failover kamery (bez licence)</t>
  </si>
  <si>
    <t>Security center 5.11 SMA pro 1kameru Enterprise 1 rok</t>
  </si>
  <si>
    <t>Průmyslový switch  4x 1G SFP, 4x ethernet PoE+,++60W per port -40-+70°</t>
  </si>
  <si>
    <t>Podpěra vedení na ploché střeše</t>
  </si>
  <si>
    <t>Betonová dlažba 50x50x5</t>
  </si>
  <si>
    <t>Optický patchcord LC/APC</t>
  </si>
  <si>
    <t>Úpravy ve stávajícím rozvaděči NN</t>
  </si>
  <si>
    <t>Výložné rameno pro kameru 2m, žárově zinkované</t>
  </si>
  <si>
    <t>Trojnožka s výškou 1,5m pro vyložení ramene 2,5m</t>
  </si>
  <si>
    <t>Lišta vkládací Lv 40/40 vč. příslušenství</t>
  </si>
  <si>
    <t>Napájecí kabel 2x2,5 PVC outdoor</t>
  </si>
  <si>
    <t>Manipulace na stávajícím průběhu optického kabelu T-Mobile</t>
  </si>
  <si>
    <t xml:space="preserve">Uložení datového metalického kabelu </t>
  </si>
  <si>
    <t>Jistič 10A/B včetně montáže do rozváděče</t>
  </si>
  <si>
    <t>Rozvaděč TSM-8 plastový 1x8P nástěnný</t>
  </si>
  <si>
    <t>Rozvody T-Mobile síť, metropolitní optická síť</t>
  </si>
  <si>
    <t>Sestavení optické trasy, konektivita, záfuk o.k. do MT</t>
  </si>
  <si>
    <t>Optická kazeta 8x LC včetně příslušenstcí a konektorů</t>
  </si>
  <si>
    <t>Optický svár</t>
  </si>
  <si>
    <t xml:space="preserve">Optický kabel 12vl. 9/125 </t>
  </si>
  <si>
    <t>Průmyslový switch  2x 1G SFP, 3x ethernet PoE+,++60W per port -40-+70°</t>
  </si>
  <si>
    <t>Výstavba kamerových bodů Brno - Nový Lískovec - Svážná a Oblá</t>
  </si>
  <si>
    <t>Výstavba kamerových bodů Brno - Nový Lískovec - Svážná 32, Oblá 2</t>
  </si>
  <si>
    <t>Výstavba kamerových bodů K3 a K5</t>
  </si>
  <si>
    <t>Popis rozpočtu: 01 - Výstavba kamerových bodů K3 a K5</t>
  </si>
  <si>
    <t>Rozvody objekt Svážná 32,  K3</t>
  </si>
  <si>
    <t>Rozvody objekt Oblá 2,  K5</t>
  </si>
  <si>
    <t>Rozvody objekt Oblá 2 - K5</t>
  </si>
  <si>
    <t>Rozvody objekt Svážná 32 - K3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</si>
</sst>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General_)"/>
    <numFmt numFmtId="166" formatCode="#,###.\-&quot; Kč&quot;"/>
    <numFmt numFmtId="167" formatCode="0.00000"/>
  </numFmts>
  <fonts count="42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vertAlign val="superscript"/>
      <sz val="8"/>
      <name val="Arial CE"/>
      <charset val="238"/>
    </font>
    <font>
      <sz val="10"/>
      <name val="Arial CE"/>
    </font>
    <font>
      <sz val="6"/>
      <name val="Helv"/>
    </font>
    <font>
      <sz val="10"/>
      <name val="Arial"/>
      <family val="2"/>
      <charset val="238"/>
    </font>
    <font>
      <sz val="10"/>
      <name val="Arial"/>
      <family val="2"/>
    </font>
    <font>
      <b/>
      <sz val="8"/>
      <name val="Arial CE"/>
      <charset val="238"/>
    </font>
    <font>
      <sz val="8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1" applyNumberFormat="0" applyFill="0" applyAlignment="0" applyProtection="0"/>
    <xf numFmtId="0" fontId="21" fillId="3" borderId="0" applyNumberFormat="0" applyBorder="0" applyAlignment="0" applyProtection="0"/>
    <xf numFmtId="0" fontId="22" fillId="16" borderId="2" applyNumberFormat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17" borderId="0" applyNumberFormat="0" applyBorder="0" applyAlignment="0" applyProtection="0"/>
    <xf numFmtId="165" fontId="37" fillId="0" borderId="0" applyFill="0"/>
    <xf numFmtId="0" fontId="2" fillId="0" borderId="0"/>
    <xf numFmtId="0" fontId="38" fillId="0" borderId="0"/>
    <xf numFmtId="0" fontId="39" fillId="0" borderId="0">
      <alignment vertical="center"/>
    </xf>
    <xf numFmtId="0" fontId="2" fillId="0" borderId="0"/>
    <xf numFmtId="0" fontId="36" fillId="0" borderId="0"/>
    <xf numFmtId="0" fontId="2" fillId="18" borderId="6" applyNumberFormat="0" applyAlignment="0" applyProtection="0"/>
    <xf numFmtId="0" fontId="28" fillId="0" borderId="7" applyNumberFormat="0" applyFill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7" borderId="8" applyNumberFormat="0" applyAlignment="0" applyProtection="0"/>
    <xf numFmtId="0" fontId="32" fillId="19" borderId="8" applyNumberFormat="0" applyAlignment="0" applyProtection="0"/>
    <xf numFmtId="0" fontId="33" fillId="19" borderId="9" applyNumberFormat="0" applyAlignment="0" applyProtection="0"/>
    <xf numFmtId="0" fontId="34" fillId="0" borderId="0" applyNumberFormat="0" applyFill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23" borderId="0" applyNumberFormat="0" applyBorder="0" applyAlignment="0" applyProtection="0"/>
  </cellStyleXfs>
  <cellXfs count="246">
    <xf numFmtId="0" fontId="0" fillId="0" borderId="0" xfId="0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11" xfId="0" applyBorder="1"/>
    <xf numFmtId="0" fontId="0" fillId="0" borderId="1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right"/>
    </xf>
    <xf numFmtId="0" fontId="0" fillId="0" borderId="1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15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0" xfId="0" applyBorder="1" applyAlignment="1">
      <alignment horizontal="right"/>
    </xf>
    <xf numFmtId="0" fontId="9" fillId="0" borderId="15" xfId="0" applyFont="1" applyBorder="1"/>
    <xf numFmtId="0" fontId="9" fillId="0" borderId="0" xfId="0" applyFont="1" applyAlignment="1">
      <alignment vertical="center"/>
    </xf>
    <xf numFmtId="0" fontId="9" fillId="0" borderId="15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9" fillId="0" borderId="11" xfId="0" applyFont="1" applyBorder="1" applyAlignment="1">
      <alignment horizontal="right"/>
    </xf>
    <xf numFmtId="0" fontId="9" fillId="0" borderId="15" xfId="0" applyFont="1" applyBorder="1" applyAlignment="1">
      <alignment vertical="top"/>
    </xf>
    <xf numFmtId="14" fontId="9" fillId="0" borderId="15" xfId="0" applyNumberFormat="1" applyFont="1" applyBorder="1" applyAlignment="1">
      <alignment horizontal="center" vertical="top"/>
    </xf>
    <xf numFmtId="0" fontId="9" fillId="0" borderId="10" xfId="0" applyFont="1" applyBorder="1" applyAlignment="1">
      <alignment horizontal="left" vertical="center" indent="1"/>
    </xf>
    <xf numFmtId="0" fontId="9" fillId="0" borderId="16" xfId="0" applyFont="1" applyBorder="1" applyAlignment="1">
      <alignment horizontal="left" vertical="center" indent="1"/>
    </xf>
    <xf numFmtId="1" fontId="9" fillId="0" borderId="17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vertical="center" indent="1"/>
    </xf>
    <xf numFmtId="0" fontId="9" fillId="0" borderId="15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9" fillId="0" borderId="18" xfId="0" applyFont="1" applyBorder="1" applyAlignment="1">
      <alignment vertical="center"/>
    </xf>
    <xf numFmtId="0" fontId="0" fillId="0" borderId="19" xfId="0" applyBorder="1"/>
    <xf numFmtId="0" fontId="0" fillId="0" borderId="16" xfId="0" applyBorder="1" applyAlignment="1">
      <alignment horizontal="left" indent="1"/>
    </xf>
    <xf numFmtId="0" fontId="0" fillId="0" borderId="15" xfId="0" applyBorder="1" applyAlignment="1">
      <alignment horizontal="right"/>
    </xf>
    <xf numFmtId="49" fontId="0" fillId="0" borderId="19" xfId="0" applyNumberFormat="1" applyBorder="1" applyAlignment="1">
      <alignment horizontal="left" vertical="center"/>
    </xf>
    <xf numFmtId="0" fontId="0" fillId="0" borderId="20" xfId="0" applyBorder="1" applyAlignment="1">
      <alignment horizontal="left" vertical="center" indent="1"/>
    </xf>
    <xf numFmtId="0" fontId="0" fillId="0" borderId="18" xfId="0" applyBorder="1" applyAlignment="1">
      <alignment horizontal="left" vertical="center"/>
    </xf>
    <xf numFmtId="0" fontId="0" fillId="0" borderId="18" xfId="0" applyBorder="1"/>
    <xf numFmtId="1" fontId="9" fillId="0" borderId="21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49" fontId="0" fillId="0" borderId="22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1" fontId="9" fillId="0" borderId="18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left" indent="1"/>
    </xf>
    <xf numFmtId="0" fontId="0" fillId="0" borderId="23" xfId="0" applyBorder="1" applyAlignment="1">
      <alignment horizontal="left" vertical="top" indent="1"/>
    </xf>
    <xf numFmtId="0" fontId="0" fillId="0" borderId="24" xfId="0" applyBorder="1" applyAlignment="1">
      <alignment vertical="top"/>
    </xf>
    <xf numFmtId="0" fontId="9" fillId="0" borderId="24" xfId="0" applyFont="1" applyBorder="1" applyAlignment="1">
      <alignment horizontal="left" vertical="top"/>
    </xf>
    <xf numFmtId="0" fontId="9" fillId="0" borderId="24" xfId="0" applyFont="1" applyBorder="1" applyAlignment="1">
      <alignment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/>
    <xf numFmtId="0" fontId="0" fillId="0" borderId="15" xfId="0" applyBorder="1" applyAlignment="1">
      <alignment horizontal="left"/>
    </xf>
    <xf numFmtId="0" fontId="0" fillId="0" borderId="26" xfId="0" applyBorder="1"/>
    <xf numFmtId="0" fontId="9" fillId="0" borderId="20" xfId="0" applyFont="1" applyBorder="1" applyAlignment="1">
      <alignment horizontal="left" vertical="center" indent="1"/>
    </xf>
    <xf numFmtId="0" fontId="9" fillId="0" borderId="18" xfId="0" applyFont="1" applyBorder="1" applyAlignment="1">
      <alignment horizontal="left" vertical="center"/>
    </xf>
    <xf numFmtId="0" fontId="9" fillId="0" borderId="18" xfId="0" applyFont="1" applyBorder="1"/>
    <xf numFmtId="0" fontId="5" fillId="0" borderId="0" xfId="0" applyFont="1" applyAlignment="1">
      <alignment horizontal="left"/>
    </xf>
    <xf numFmtId="49" fontId="0" fillId="0" borderId="18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4" fontId="0" fillId="0" borderId="10" xfId="0" applyNumberFormat="1" applyBorder="1"/>
    <xf numFmtId="49" fontId="9" fillId="0" borderId="15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0" fillId="25" borderId="0" xfId="0" applyFill="1"/>
    <xf numFmtId="0" fontId="9" fillId="25" borderId="0" xfId="0" applyFont="1" applyFill="1"/>
    <xf numFmtId="0" fontId="9" fillId="25" borderId="11" xfId="0" applyFont="1" applyFill="1" applyBorder="1"/>
    <xf numFmtId="0" fontId="0" fillId="25" borderId="10" xfId="0" applyFill="1" applyBorder="1" applyAlignment="1">
      <alignment horizontal="left" vertical="center" indent="1"/>
    </xf>
    <xf numFmtId="49" fontId="9" fillId="25" borderId="0" xfId="0" applyNumberFormat="1" applyFont="1" applyFill="1" applyAlignment="1">
      <alignment horizontal="left" vertical="center"/>
    </xf>
    <xf numFmtId="0" fontId="9" fillId="25" borderId="0" xfId="0" applyFont="1" applyFill="1" applyAlignment="1">
      <alignment vertical="center"/>
    </xf>
    <xf numFmtId="0" fontId="0" fillId="25" borderId="0" xfId="0" applyFill="1" applyAlignment="1">
      <alignment horizontal="right" vertical="center"/>
    </xf>
    <xf numFmtId="0" fontId="9" fillId="25" borderId="11" xfId="0" applyFont="1" applyFill="1" applyBorder="1" applyAlignment="1">
      <alignment vertical="center"/>
    </xf>
    <xf numFmtId="0" fontId="0" fillId="25" borderId="16" xfId="0" applyFill="1" applyBorder="1" applyAlignment="1">
      <alignment horizontal="left" vertical="center" indent="1"/>
    </xf>
    <xf numFmtId="0" fontId="0" fillId="25" borderId="15" xfId="0" applyFill="1" applyBorder="1"/>
    <xf numFmtId="49" fontId="9" fillId="25" borderId="15" xfId="0" applyNumberFormat="1" applyFont="1" applyFill="1" applyBorder="1" applyAlignment="1">
      <alignment horizontal="left" vertical="center"/>
    </xf>
    <xf numFmtId="0" fontId="9" fillId="25" borderId="15" xfId="0" applyFont="1" applyFill="1" applyBorder="1"/>
    <xf numFmtId="0" fontId="9" fillId="25" borderId="19" xfId="0" applyFont="1" applyFill="1" applyBorder="1"/>
    <xf numFmtId="49" fontId="9" fillId="0" borderId="15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8" xfId="0" applyNumberFormat="1" applyBorder="1"/>
    <xf numFmtId="3" fontId="9" fillId="0" borderId="28" xfId="0" applyNumberFormat="1" applyFont="1" applyBorder="1"/>
    <xf numFmtId="3" fontId="9" fillId="0" borderId="29" xfId="0" applyNumberFormat="1" applyFont="1" applyBorder="1"/>
    <xf numFmtId="3" fontId="0" fillId="25" borderId="30" xfId="0" applyNumberFormat="1" applyFill="1" applyBorder="1"/>
    <xf numFmtId="3" fontId="8" fillId="26" borderId="31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 wrapText="1"/>
    </xf>
    <xf numFmtId="3" fontId="8" fillId="26" borderId="32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32" xfId="0" applyNumberFormat="1" applyBorder="1"/>
    <xf numFmtId="3" fontId="0" fillId="0" borderId="17" xfId="0" applyNumberFormat="1" applyBorder="1" applyAlignment="1">
      <alignment horizontal="left" indent="1"/>
    </xf>
    <xf numFmtId="3" fontId="0" fillId="0" borderId="30" xfId="0" applyNumberFormat="1" applyBorder="1"/>
    <xf numFmtId="0" fontId="3" fillId="0" borderId="0" xfId="0" applyFont="1" applyAlignment="1">
      <alignment horizontal="center" shrinkToFit="1"/>
    </xf>
    <xf numFmtId="3" fontId="10" fillId="26" borderId="32" xfId="0" applyNumberFormat="1" applyFont="1" applyFill="1" applyBorder="1" applyAlignment="1">
      <alignment horizontal="center" vertical="center" wrapText="1" shrinkToFit="1"/>
    </xf>
    <xf numFmtId="3" fontId="8" fillId="26" borderId="32" xfId="0" applyNumberFormat="1" applyFont="1" applyFill="1" applyBorder="1" applyAlignment="1">
      <alignment horizontal="center" vertical="center" wrapText="1" shrinkToFit="1"/>
    </xf>
    <xf numFmtId="3" fontId="4" fillId="0" borderId="32" xfId="0" applyNumberFormat="1" applyFont="1" applyBorder="1" applyAlignment="1">
      <alignment horizontal="right" wrapText="1" shrinkToFit="1"/>
    </xf>
    <xf numFmtId="3" fontId="4" fillId="0" borderId="32" xfId="0" applyNumberFormat="1" applyFont="1" applyBorder="1" applyAlignment="1">
      <alignment horizontal="right" shrinkToFit="1"/>
    </xf>
    <xf numFmtId="3" fontId="0" fillId="0" borderId="32" xfId="0" applyNumberFormat="1" applyBorder="1" applyAlignment="1">
      <alignment shrinkToFit="1"/>
    </xf>
    <xf numFmtId="3" fontId="9" fillId="0" borderId="29" xfId="0" applyNumberFormat="1" applyFont="1" applyBorder="1" applyAlignment="1">
      <alignment wrapText="1" shrinkToFit="1"/>
    </xf>
    <xf numFmtId="3" fontId="9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5" borderId="30" xfId="0" applyNumberFormat="1" applyFill="1" applyBorder="1" applyAlignment="1">
      <alignment wrapText="1" shrinkToFit="1"/>
    </xf>
    <xf numFmtId="3" fontId="0" fillId="25" borderId="30" xfId="0" applyNumberFormat="1" applyFill="1" applyBorder="1" applyAlignment="1">
      <alignment shrinkToFit="1"/>
    </xf>
    <xf numFmtId="0" fontId="5" fillId="25" borderId="33" xfId="0" applyFont="1" applyFill="1" applyBorder="1" applyAlignment="1">
      <alignment horizontal="left" vertical="center" indent="1"/>
    </xf>
    <xf numFmtId="0" fontId="6" fillId="25" borderId="34" xfId="0" applyFont="1" applyFill="1" applyBorder="1" applyAlignment="1">
      <alignment horizontal="left" vertical="center"/>
    </xf>
    <xf numFmtId="0" fontId="0" fillId="25" borderId="34" xfId="0" applyFill="1" applyBorder="1" applyAlignment="1">
      <alignment horizontal="left" vertical="center"/>
    </xf>
    <xf numFmtId="4" fontId="5" fillId="25" borderId="34" xfId="0" applyNumberFormat="1" applyFont="1" applyFill="1" applyBorder="1" applyAlignment="1">
      <alignment horizontal="left" vertical="center"/>
    </xf>
    <xf numFmtId="49" fontId="0" fillId="25" borderId="35" xfId="0" applyNumberFormat="1" applyFill="1" applyBorder="1" applyAlignment="1">
      <alignment horizontal="left" vertical="center"/>
    </xf>
    <xf numFmtId="0" fontId="0" fillId="25" borderId="34" xfId="0" applyFill="1" applyBorder="1"/>
    <xf numFmtId="49" fontId="9" fillId="25" borderId="35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7" fillId="0" borderId="0" xfId="0" applyFont="1"/>
    <xf numFmtId="0" fontId="16" fillId="0" borderId="28" xfId="0" applyFont="1" applyBorder="1" applyAlignment="1">
      <alignment horizontal="center" vertical="center" wrapText="1"/>
    </xf>
    <xf numFmtId="0" fontId="8" fillId="0" borderId="28" xfId="0" applyFont="1" applyBorder="1" applyAlignment="1">
      <alignment vertical="center"/>
    </xf>
    <xf numFmtId="0" fontId="8" fillId="0" borderId="28" xfId="0" applyFont="1" applyBorder="1"/>
    <xf numFmtId="49" fontId="8" fillId="0" borderId="28" xfId="0" applyNumberFormat="1" applyFont="1" applyBorder="1" applyAlignment="1">
      <alignment vertical="center"/>
    </xf>
    <xf numFmtId="0" fontId="16" fillId="26" borderId="31" xfId="0" applyFont="1" applyFill="1" applyBorder="1" applyAlignment="1">
      <alignment horizontal="center" vertical="center" wrapText="1"/>
    </xf>
    <xf numFmtId="0" fontId="16" fillId="26" borderId="24" xfId="0" applyFont="1" applyFill="1" applyBorder="1" applyAlignment="1">
      <alignment horizontal="center" vertical="center" wrapText="1"/>
    </xf>
    <xf numFmtId="0" fontId="8" fillId="25" borderId="17" xfId="0" applyFont="1" applyFill="1" applyBorder="1"/>
    <xf numFmtId="0" fontId="8" fillId="25" borderId="15" xfId="0" applyFont="1" applyFill="1" applyBorder="1"/>
    <xf numFmtId="0" fontId="16" fillId="26" borderId="32" xfId="0" applyFont="1" applyFill="1" applyBorder="1" applyAlignment="1">
      <alignment horizontal="center" vertical="center" wrapText="1"/>
    </xf>
    <xf numFmtId="4" fontId="8" fillId="0" borderId="29" xfId="0" applyNumberFormat="1" applyFont="1" applyBorder="1" applyAlignment="1">
      <alignment vertical="center"/>
    </xf>
    <xf numFmtId="4" fontId="8" fillId="25" borderId="30" xfId="0" applyNumberFormat="1" applyFont="1" applyFill="1" applyBorder="1"/>
    <xf numFmtId="49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29" xfId="0" applyNumberFormat="1" applyFont="1" applyBorder="1" applyAlignment="1">
      <alignment vertical="center"/>
    </xf>
    <xf numFmtId="3" fontId="8" fillId="25" borderId="30" xfId="0" applyNumberFormat="1" applyFont="1" applyFill="1" applyBorder="1"/>
    <xf numFmtId="4" fontId="8" fillId="0" borderId="32" xfId="0" applyNumberFormat="1" applyFont="1" applyBorder="1" applyAlignment="1">
      <alignment horizontal="center" vertical="center"/>
    </xf>
    <xf numFmtId="4" fontId="8" fillId="0" borderId="29" xfId="0" applyNumberFormat="1" applyFont="1" applyBorder="1" applyAlignment="1">
      <alignment horizontal="center" vertical="center"/>
    </xf>
    <xf numFmtId="4" fontId="8" fillId="25" borderId="30" xfId="0" applyNumberFormat="1" applyFont="1" applyFill="1" applyBorder="1" applyAlignment="1">
      <alignment horizontal="center"/>
    </xf>
    <xf numFmtId="49" fontId="0" fillId="0" borderId="10" xfId="0" applyNumberFormat="1" applyBorder="1"/>
    <xf numFmtId="0" fontId="0" fillId="25" borderId="27" xfId="0" applyFill="1" applyBorder="1" applyAlignment="1">
      <alignment vertical="center"/>
    </xf>
    <xf numFmtId="0" fontId="0" fillId="26" borderId="31" xfId="0" applyFill="1" applyBorder="1"/>
    <xf numFmtId="0" fontId="17" fillId="0" borderId="0" xfId="0" applyFont="1"/>
    <xf numFmtId="0" fontId="17" fillId="0" borderId="28" xfId="0" applyFont="1" applyBorder="1" applyAlignment="1">
      <alignment vertical="top"/>
    </xf>
    <xf numFmtId="49" fontId="0" fillId="26" borderId="32" xfId="0" applyNumberFormat="1" applyFill="1" applyBorder="1"/>
    <xf numFmtId="0" fontId="0" fillId="26" borderId="32" xfId="0" applyFill="1" applyBorder="1" applyAlignment="1">
      <alignment horizontal="center"/>
    </xf>
    <xf numFmtId="0" fontId="0" fillId="26" borderId="32" xfId="0" applyFill="1" applyBorder="1"/>
    <xf numFmtId="0" fontId="0" fillId="26" borderId="32" xfId="0" applyFill="1" applyBorder="1" applyAlignment="1">
      <alignment wrapText="1"/>
    </xf>
    <xf numFmtId="0" fontId="0" fillId="25" borderId="27" xfId="0" applyFill="1" applyBorder="1" applyAlignment="1">
      <alignment horizontal="center" vertical="top"/>
    </xf>
    <xf numFmtId="0" fontId="0" fillId="25" borderId="21" xfId="0" applyFill="1" applyBorder="1" applyAlignment="1">
      <alignment vertical="top"/>
    </xf>
    <xf numFmtId="0" fontId="0" fillId="25" borderId="17" xfId="0" applyFill="1" applyBorder="1" applyAlignment="1">
      <alignment vertical="top"/>
    </xf>
    <xf numFmtId="0" fontId="18" fillId="0" borderId="0" xfId="0" applyFont="1" applyAlignment="1">
      <alignment wrapText="1"/>
    </xf>
    <xf numFmtId="49" fontId="0" fillId="25" borderId="21" xfId="0" applyNumberFormat="1" applyFill="1" applyBorder="1" applyAlignment="1">
      <alignment vertical="top"/>
    </xf>
    <xf numFmtId="49" fontId="0" fillId="25" borderId="27" xfId="0" applyNumberFormat="1" applyFill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0" fontId="0" fillId="25" borderId="30" xfId="0" applyFill="1" applyBorder="1" applyAlignment="1">
      <alignment horizontal="center" vertical="top" shrinkToFit="1"/>
    </xf>
    <xf numFmtId="164" fontId="0" fillId="25" borderId="27" xfId="0" applyNumberFormat="1" applyFill="1" applyBorder="1" applyAlignment="1">
      <alignment vertical="top"/>
    </xf>
    <xf numFmtId="164" fontId="17" fillId="0" borderId="29" xfId="0" applyNumberFormat="1" applyFont="1" applyBorder="1" applyAlignment="1">
      <alignment vertical="top" shrinkToFit="1"/>
    </xf>
    <xf numFmtId="164" fontId="0" fillId="25" borderId="30" xfId="0" applyNumberFormat="1" applyFill="1" applyBorder="1" applyAlignment="1">
      <alignment vertical="top" shrinkToFit="1"/>
    </xf>
    <xf numFmtId="4" fontId="0" fillId="25" borderId="27" xfId="0" applyNumberFormat="1" applyFill="1" applyBorder="1" applyAlignment="1">
      <alignment vertical="top"/>
    </xf>
    <xf numFmtId="4" fontId="0" fillId="25" borderId="21" xfId="0" applyNumberFormat="1" applyFill="1" applyBorder="1" applyAlignment="1">
      <alignment vertical="top"/>
    </xf>
    <xf numFmtId="4" fontId="17" fillId="0" borderId="29" xfId="0" applyNumberFormat="1" applyFont="1" applyBorder="1" applyAlignment="1">
      <alignment vertical="top" shrinkToFit="1"/>
    </xf>
    <xf numFmtId="4" fontId="17" fillId="0" borderId="28" xfId="0" applyNumberFormat="1" applyFont="1" applyBorder="1" applyAlignment="1">
      <alignment vertical="top" shrinkToFit="1"/>
    </xf>
    <xf numFmtId="4" fontId="0" fillId="25" borderId="30" xfId="0" applyNumberFormat="1" applyFill="1" applyBorder="1" applyAlignment="1">
      <alignment vertical="top" shrinkToFit="1"/>
    </xf>
    <xf numFmtId="4" fontId="0" fillId="25" borderId="17" xfId="0" applyNumberFormat="1" applyFill="1" applyBorder="1" applyAlignment="1">
      <alignment vertical="top" shrinkToFit="1"/>
    </xf>
    <xf numFmtId="4" fontId="17" fillId="0" borderId="30" xfId="0" applyNumberFormat="1" applyFont="1" applyBorder="1" applyAlignment="1">
      <alignment vertical="top" shrinkToFit="1"/>
    </xf>
    <xf numFmtId="0" fontId="17" fillId="0" borderId="29" xfId="0" applyFont="1" applyBorder="1" applyAlignment="1">
      <alignment horizontal="left" vertical="top" wrapText="1"/>
    </xf>
    <xf numFmtId="0" fontId="0" fillId="25" borderId="30" xfId="0" applyFill="1" applyBorder="1" applyAlignment="1">
      <alignment horizontal="left" vertical="top" wrapText="1"/>
    </xf>
    <xf numFmtId="0" fontId="17" fillId="0" borderId="28" xfId="0" applyFont="1" applyBorder="1" applyAlignment="1">
      <alignment horizontal="left" vertical="top"/>
    </xf>
    <xf numFmtId="164" fontId="17" fillId="0" borderId="0" xfId="0" applyNumberFormat="1" applyFont="1" applyAlignment="1">
      <alignment vertical="top" shrinkToFit="1"/>
    </xf>
    <xf numFmtId="0" fontId="17" fillId="0" borderId="17" xfId="0" applyFont="1" applyBorder="1" applyAlignment="1">
      <alignment horizontal="left" vertical="top" wrapText="1"/>
    </xf>
    <xf numFmtId="0" fontId="17" fillId="0" borderId="28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36" xfId="0" applyFont="1" applyBorder="1" applyAlignment="1">
      <alignment horizontal="left" vertical="top" wrapText="1"/>
    </xf>
    <xf numFmtId="49" fontId="0" fillId="25" borderId="18" xfId="0" applyNumberFormat="1" applyFill="1" applyBorder="1" applyAlignment="1">
      <alignment vertical="center"/>
    </xf>
    <xf numFmtId="0" fontId="0" fillId="0" borderId="28" xfId="0" applyBorder="1"/>
    <xf numFmtId="0" fontId="40" fillId="0" borderId="0" xfId="0" applyFont="1"/>
    <xf numFmtId="0" fontId="17" fillId="0" borderId="29" xfId="33" applyFont="1" applyBorder="1" applyAlignment="1">
      <alignment vertical="top" wrapText="1"/>
    </xf>
    <xf numFmtId="0" fontId="17" fillId="0" borderId="28" xfId="29" applyFont="1" applyBorder="1"/>
    <xf numFmtId="4" fontId="17" fillId="0" borderId="28" xfId="29" applyNumberFormat="1" applyFont="1" applyBorder="1" applyAlignment="1">
      <alignment vertical="top"/>
    </xf>
    <xf numFmtId="0" fontId="17" fillId="0" borderId="29" xfId="29" applyFont="1" applyBorder="1" applyAlignment="1">
      <alignment horizontal="center" vertical="top"/>
    </xf>
    <xf numFmtId="0" fontId="17" fillId="0" borderId="17" xfId="0" applyFont="1" applyBorder="1" applyAlignment="1">
      <alignment vertical="top"/>
    </xf>
    <xf numFmtId="0" fontId="41" fillId="0" borderId="29" xfId="29" applyFont="1" applyBorder="1"/>
    <xf numFmtId="166" fontId="41" fillId="0" borderId="29" xfId="29" applyNumberFormat="1" applyFont="1" applyBorder="1" applyAlignment="1">
      <alignment horizontal="center" wrapText="1"/>
    </xf>
    <xf numFmtId="167" fontId="41" fillId="0" borderId="36" xfId="29" applyNumberFormat="1" applyFont="1" applyBorder="1" applyAlignment="1">
      <alignment horizontal="right" wrapText="1"/>
    </xf>
    <xf numFmtId="4" fontId="41" fillId="0" borderId="29" xfId="29" applyNumberFormat="1" applyFont="1" applyBorder="1" applyAlignment="1">
      <alignment vertical="top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0" fontId="17" fillId="0" borderId="17" xfId="0" applyFont="1" applyBorder="1" applyAlignment="1">
      <alignment horizontal="center" vertical="top" shrinkToFit="1"/>
    </xf>
    <xf numFmtId="164" fontId="17" fillId="0" borderId="17" xfId="0" applyNumberFormat="1" applyFont="1" applyBorder="1" applyAlignment="1">
      <alignment vertical="top" shrinkToFit="1"/>
    </xf>
    <xf numFmtId="4" fontId="17" fillId="0" borderId="17" xfId="0" applyNumberFormat="1" applyFont="1" applyBorder="1" applyAlignment="1">
      <alignment vertical="top" shrinkToFit="1"/>
    </xf>
    <xf numFmtId="0" fontId="17" fillId="0" borderId="30" xfId="0" applyFont="1" applyBorder="1" applyAlignment="1">
      <alignment horizontal="left" vertical="top"/>
    </xf>
    <xf numFmtId="0" fontId="4" fillId="24" borderId="0" xfId="0" applyFont="1" applyFill="1" applyAlignment="1">
      <alignment horizontal="left" wrapText="1"/>
    </xf>
    <xf numFmtId="4" fontId="13" fillId="0" borderId="21" xfId="0" applyNumberFormat="1" applyFont="1" applyBorder="1" applyAlignment="1">
      <alignment horizontal="right" vertical="center" indent="1"/>
    </xf>
    <xf numFmtId="4" fontId="13" fillId="0" borderId="37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4" fontId="11" fillId="0" borderId="17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24" xfId="0" applyNumberFormat="1" applyFont="1" applyBorder="1" applyAlignment="1">
      <alignment horizontal="right" vertical="center"/>
    </xf>
    <xf numFmtId="4" fontId="12" fillId="25" borderId="34" xfId="0" applyNumberFormat="1" applyFont="1" applyFill="1" applyBorder="1" applyAlignment="1">
      <alignment horizontal="right" vertical="center"/>
    </xf>
    <xf numFmtId="4" fontId="11" fillId="0" borderId="21" xfId="0" applyNumberFormat="1" applyFont="1" applyBorder="1" applyAlignment="1">
      <alignment vertical="center"/>
    </xf>
    <xf numFmtId="4" fontId="11" fillId="0" borderId="18" xfId="0" applyNumberFormat="1" applyFont="1" applyBorder="1" applyAlignment="1">
      <alignment vertical="center"/>
    </xf>
    <xf numFmtId="4" fontId="11" fillId="0" borderId="21" xfId="0" applyNumberFormat="1" applyFont="1" applyBorder="1" applyAlignment="1">
      <alignment horizontal="right" vertical="center" indent="1"/>
    </xf>
    <xf numFmtId="4" fontId="11" fillId="0" borderId="37" xfId="0" applyNumberFormat="1" applyFont="1" applyBorder="1" applyAlignment="1">
      <alignment horizontal="right" vertical="center" indent="1"/>
    </xf>
    <xf numFmtId="2" fontId="12" fillId="25" borderId="34" xfId="0" applyNumberFormat="1" applyFont="1" applyFill="1" applyBorder="1" applyAlignment="1">
      <alignment horizontal="right" vertical="center"/>
    </xf>
    <xf numFmtId="1" fontId="0" fillId="0" borderId="15" xfId="0" applyNumberFormat="1" applyBorder="1" applyAlignment="1">
      <alignment horizontal="right" indent="1"/>
    </xf>
    <xf numFmtId="0" fontId="9" fillId="0" borderId="24" xfId="0" applyFont="1" applyBorder="1" applyAlignment="1">
      <alignment horizontal="left" vertical="center"/>
    </xf>
    <xf numFmtId="0" fontId="0" fillId="0" borderId="15" xfId="0" applyBorder="1" applyAlignment="1">
      <alignment horizontal="right" indent="1"/>
    </xf>
    <xf numFmtId="0" fontId="0" fillId="0" borderId="19" xfId="0" applyBorder="1" applyAlignment="1">
      <alignment horizontal="right" indent="1"/>
    </xf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3" fontId="0" fillId="0" borderId="24" xfId="0" applyNumberFormat="1" applyBorder="1"/>
    <xf numFmtId="3" fontId="0" fillId="0" borderId="24" xfId="0" applyNumberFormat="1" applyBorder="1" applyAlignment="1">
      <alignment wrapText="1"/>
    </xf>
    <xf numFmtId="3" fontId="9" fillId="0" borderId="0" xfId="0" applyNumberFormat="1" applyFont="1"/>
    <xf numFmtId="3" fontId="9" fillId="0" borderId="0" xfId="0" applyNumberFormat="1" applyFont="1" applyAlignment="1">
      <alignment wrapText="1"/>
    </xf>
    <xf numFmtId="3" fontId="0" fillId="0" borderId="15" xfId="0" applyNumberFormat="1" applyBorder="1"/>
    <xf numFmtId="3" fontId="0" fillId="0" borderId="15" xfId="0" applyNumberFormat="1" applyBorder="1" applyAlignment="1">
      <alignment wrapText="1"/>
    </xf>
    <xf numFmtId="3" fontId="0" fillId="25" borderId="21" xfId="0" applyNumberFormat="1" applyFill="1" applyBorder="1"/>
    <xf numFmtId="3" fontId="0" fillId="25" borderId="18" xfId="0" applyNumberFormat="1" applyFill="1" applyBorder="1"/>
    <xf numFmtId="3" fontId="0" fillId="25" borderId="37" xfId="0" applyNumberFormat="1" applyFill="1" applyBorder="1"/>
    <xf numFmtId="0" fontId="0" fillId="0" borderId="24" xfId="0" applyBorder="1" applyAlignment="1">
      <alignment horizontal="center"/>
    </xf>
    <xf numFmtId="4" fontId="11" fillId="0" borderId="21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0" xfId="0" applyAlignment="1">
      <alignment wrapText="1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49" fontId="8" fillId="0" borderId="31" xfId="0" applyNumberFormat="1" applyFont="1" applyBorder="1" applyAlignment="1">
      <alignment vertical="center" wrapText="1"/>
    </xf>
    <xf numFmtId="49" fontId="8" fillId="0" borderId="24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8" xfId="0" applyNumberFormat="1" applyBorder="1" applyAlignment="1">
      <alignment vertical="center" shrinkToFit="1"/>
    </xf>
    <xf numFmtId="49" fontId="0" fillId="0" borderId="37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7" xfId="0" applyBorder="1" applyAlignment="1">
      <alignment vertical="center"/>
    </xf>
    <xf numFmtId="49" fontId="0" fillId="25" borderId="18" xfId="0" applyNumberFormat="1" applyFill="1" applyBorder="1" applyAlignment="1">
      <alignment vertical="center"/>
    </xf>
    <xf numFmtId="0" fontId="0" fillId="25" borderId="18" xfId="0" applyFill="1" applyBorder="1" applyAlignment="1">
      <alignment vertical="center"/>
    </xf>
    <xf numFmtId="0" fontId="0" fillId="25" borderId="37" xfId="0" applyFill="1" applyBorder="1" applyAlignment="1">
      <alignment vertic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al_A" xfId="28" xr:uid="{00000000-0005-0000-0000-00001B000000}"/>
    <cellStyle name="Normální" xfId="0" builtinId="0"/>
    <cellStyle name="normální 2" xfId="29" xr:uid="{00000000-0005-0000-0000-00001D000000}"/>
    <cellStyle name="Normální 2 2" xfId="30" xr:uid="{00000000-0005-0000-0000-00001E000000}"/>
    <cellStyle name="Normální 3" xfId="31" xr:uid="{00000000-0005-0000-0000-00001F000000}"/>
    <cellStyle name="Normální 4" xfId="32" xr:uid="{00000000-0005-0000-0000-000020000000}"/>
    <cellStyle name="normální_POL.XLS" xfId="33" xr:uid="{00000000-0005-0000-0000-000021000000}"/>
    <cellStyle name="Poznámka 2" xfId="34" xr:uid="{00000000-0005-0000-0000-000022000000}"/>
    <cellStyle name="Propojená buňka 2" xfId="35" xr:uid="{00000000-0005-0000-0000-000023000000}"/>
    <cellStyle name="Správně 2" xfId="36" xr:uid="{00000000-0005-0000-0000-000024000000}"/>
    <cellStyle name="Text upozornění 2" xfId="37" xr:uid="{00000000-0005-0000-0000-000025000000}"/>
    <cellStyle name="Vstup 2" xfId="38" xr:uid="{00000000-0005-0000-0000-000026000000}"/>
    <cellStyle name="Výpočet 2" xfId="39" xr:uid="{00000000-0005-0000-0000-000027000000}"/>
    <cellStyle name="Výstup 2" xfId="40" xr:uid="{00000000-0005-0000-0000-000028000000}"/>
    <cellStyle name="Vysvětlující text 2" xfId="41" xr:uid="{00000000-0005-0000-0000-000029000000}"/>
    <cellStyle name="Zvýraznění 1 2" xfId="42" xr:uid="{00000000-0005-0000-0000-00002A000000}"/>
    <cellStyle name="Zvýraznění 2 2" xfId="43" xr:uid="{00000000-0005-0000-0000-00002B000000}"/>
    <cellStyle name="Zvýraznění 3 2" xfId="44" xr:uid="{00000000-0005-0000-0000-00002C000000}"/>
    <cellStyle name="Zvýraznění 4 2" xfId="45" xr:uid="{00000000-0005-0000-0000-00002D000000}"/>
    <cellStyle name="Zvýraznění 5 2" xfId="46" xr:uid="{00000000-0005-0000-0000-00002E000000}"/>
    <cellStyle name="Zvýraznění 6 2" xfId="47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40</v>
      </c>
    </row>
    <row r="2" spans="1:7" ht="57.75" customHeight="1" x14ac:dyDescent="0.2">
      <c r="A2" s="195" t="s">
        <v>41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1"/>
  <sheetViews>
    <sheetView showGridLines="0" topLeftCell="B72" zoomScaleNormal="100" zoomScaleSheetLayoutView="75" workbookViewId="0">
      <selection activeCell="N14" sqref="N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38</v>
      </c>
      <c r="B1" s="199" t="s">
        <v>4</v>
      </c>
      <c r="C1" s="200"/>
      <c r="D1" s="200"/>
      <c r="E1" s="200"/>
      <c r="F1" s="200"/>
      <c r="G1" s="200"/>
      <c r="H1" s="200"/>
      <c r="I1" s="200"/>
      <c r="J1" s="201"/>
    </row>
    <row r="2" spans="1:15" ht="23.25" customHeight="1" x14ac:dyDescent="0.2">
      <c r="A2" s="3"/>
      <c r="B2" s="76" t="s">
        <v>24</v>
      </c>
      <c r="C2" s="73"/>
      <c r="D2" s="77" t="s">
        <v>47</v>
      </c>
      <c r="E2" s="77" t="s">
        <v>221</v>
      </c>
      <c r="F2" s="74"/>
      <c r="G2" s="74"/>
      <c r="H2" s="74"/>
      <c r="I2" s="74"/>
      <c r="J2" s="75"/>
      <c r="O2" s="1"/>
    </row>
    <row r="3" spans="1:15" ht="23.25" customHeight="1" x14ac:dyDescent="0.2">
      <c r="A3" s="3"/>
      <c r="B3" s="76" t="s">
        <v>45</v>
      </c>
      <c r="C3" s="73"/>
      <c r="D3" s="77" t="s">
        <v>43</v>
      </c>
      <c r="E3" s="77" t="s">
        <v>222</v>
      </c>
      <c r="F3" s="78"/>
      <c r="G3" s="78"/>
      <c r="H3" s="73"/>
      <c r="I3" s="79"/>
      <c r="J3" s="80"/>
    </row>
    <row r="4" spans="1:15" ht="23.25" customHeight="1" x14ac:dyDescent="0.2">
      <c r="A4" s="70">
        <v>7136</v>
      </c>
      <c r="B4" s="81" t="s">
        <v>46</v>
      </c>
      <c r="C4" s="82"/>
      <c r="D4" s="83" t="s">
        <v>43</v>
      </c>
      <c r="E4" s="83" t="s">
        <v>222</v>
      </c>
      <c r="F4" s="84"/>
      <c r="G4" s="84"/>
      <c r="H4" s="84"/>
      <c r="I4" s="84"/>
      <c r="J4" s="85"/>
    </row>
    <row r="5" spans="1:15" ht="24" customHeight="1" x14ac:dyDescent="0.2">
      <c r="A5" s="3"/>
      <c r="B5" s="40" t="s">
        <v>23</v>
      </c>
      <c r="D5" s="72" t="s">
        <v>48</v>
      </c>
      <c r="E5" s="23"/>
      <c r="F5" s="23"/>
      <c r="G5" s="23"/>
      <c r="H5" s="25" t="s">
        <v>42</v>
      </c>
      <c r="I5" s="72" t="s">
        <v>50</v>
      </c>
      <c r="J5" s="9"/>
    </row>
    <row r="6" spans="1:15" ht="15.75" customHeight="1" x14ac:dyDescent="0.2">
      <c r="A6" s="3"/>
      <c r="B6" s="35"/>
      <c r="C6" s="23"/>
      <c r="D6" s="72" t="s">
        <v>49</v>
      </c>
      <c r="E6" s="23"/>
      <c r="F6" s="23"/>
      <c r="G6" s="23"/>
      <c r="H6" s="25" t="s">
        <v>36</v>
      </c>
      <c r="I6" s="72" t="s">
        <v>51</v>
      </c>
      <c r="J6" s="9"/>
    </row>
    <row r="7" spans="1:15" ht="15.75" customHeight="1" x14ac:dyDescent="0.2">
      <c r="A7" s="3"/>
      <c r="B7" s="36"/>
      <c r="C7" s="86" t="s">
        <v>176</v>
      </c>
      <c r="D7" s="71" t="s">
        <v>175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21</v>
      </c>
      <c r="D8" s="29"/>
      <c r="H8" s="25" t="s">
        <v>42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36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20</v>
      </c>
      <c r="D11" s="212"/>
      <c r="E11" s="212"/>
      <c r="F11" s="212"/>
      <c r="G11" s="212"/>
      <c r="H11" s="25" t="s">
        <v>42</v>
      </c>
      <c r="I11" s="29"/>
      <c r="J11" s="9"/>
    </row>
    <row r="12" spans="1:15" ht="15.75" customHeight="1" x14ac:dyDescent="0.2">
      <c r="A12" s="3"/>
      <c r="B12" s="35"/>
      <c r="C12" s="23"/>
      <c r="D12" s="215"/>
      <c r="E12" s="215"/>
      <c r="F12" s="215"/>
      <c r="G12" s="215"/>
      <c r="H12" s="25" t="s">
        <v>36</v>
      </c>
      <c r="I12" s="29"/>
      <c r="J12" s="9"/>
    </row>
    <row r="13" spans="1:15" ht="15.75" customHeight="1" x14ac:dyDescent="0.2">
      <c r="A13" s="3"/>
      <c r="B13" s="36"/>
      <c r="C13" s="24"/>
      <c r="D13" s="216"/>
      <c r="E13" s="216"/>
      <c r="F13" s="216"/>
      <c r="G13" s="216"/>
      <c r="H13" s="26"/>
      <c r="I13" s="30"/>
      <c r="J13" s="43"/>
    </row>
    <row r="14" spans="1:15" ht="24" customHeight="1" x14ac:dyDescent="0.2">
      <c r="A14" s="3"/>
      <c r="B14" s="56" t="s">
        <v>22</v>
      </c>
      <c r="C14" s="57"/>
      <c r="D14" s="58" t="s">
        <v>192</v>
      </c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34</v>
      </c>
      <c r="C15" s="62"/>
      <c r="D15" s="15"/>
      <c r="E15" s="211"/>
      <c r="F15" s="211"/>
      <c r="G15" s="213"/>
      <c r="H15" s="213"/>
      <c r="I15" s="213" t="s">
        <v>31</v>
      </c>
      <c r="J15" s="214"/>
    </row>
    <row r="16" spans="1:15" ht="23.25" customHeight="1" x14ac:dyDescent="0.2">
      <c r="A16" s="142" t="s">
        <v>26</v>
      </c>
      <c r="B16" s="47" t="s">
        <v>26</v>
      </c>
      <c r="C16" s="48"/>
      <c r="D16" s="49"/>
      <c r="E16" s="196"/>
      <c r="F16" s="197"/>
      <c r="G16" s="196"/>
      <c r="H16" s="197"/>
      <c r="I16" s="196">
        <v>0</v>
      </c>
      <c r="J16" s="198"/>
    </row>
    <row r="17" spans="1:10" ht="23.25" customHeight="1" x14ac:dyDescent="0.2">
      <c r="A17" s="142" t="s">
        <v>27</v>
      </c>
      <c r="B17" s="47" t="s">
        <v>27</v>
      </c>
      <c r="C17" s="48"/>
      <c r="D17" s="49"/>
      <c r="E17" s="196"/>
      <c r="F17" s="197"/>
      <c r="G17" s="196"/>
      <c r="H17" s="197"/>
      <c r="I17" s="196">
        <v>0</v>
      </c>
      <c r="J17" s="198"/>
    </row>
    <row r="18" spans="1:10" ht="23.25" customHeight="1" x14ac:dyDescent="0.2">
      <c r="A18" s="142" t="s">
        <v>28</v>
      </c>
      <c r="B18" s="47" t="s">
        <v>28</v>
      </c>
      <c r="C18" s="48"/>
      <c r="D18" s="49"/>
      <c r="E18" s="196"/>
      <c r="F18" s="197"/>
      <c r="G18" s="196"/>
      <c r="H18" s="197"/>
      <c r="I18" s="196">
        <f>I68</f>
        <v>0</v>
      </c>
      <c r="J18" s="198"/>
    </row>
    <row r="19" spans="1:10" ht="23.25" customHeight="1" x14ac:dyDescent="0.2">
      <c r="A19" s="142" t="s">
        <v>77</v>
      </c>
      <c r="B19" s="47" t="s">
        <v>29</v>
      </c>
      <c r="C19" s="48"/>
      <c r="D19" s="49"/>
      <c r="E19" s="196"/>
      <c r="F19" s="197"/>
      <c r="G19" s="196"/>
      <c r="H19" s="197"/>
      <c r="I19" s="196">
        <v>0</v>
      </c>
      <c r="J19" s="198"/>
    </row>
    <row r="20" spans="1:10" ht="23.25" customHeight="1" x14ac:dyDescent="0.2">
      <c r="A20" s="142" t="s">
        <v>78</v>
      </c>
      <c r="B20" s="47" t="s">
        <v>30</v>
      </c>
      <c r="C20" s="48"/>
      <c r="D20" s="49"/>
      <c r="E20" s="196"/>
      <c r="F20" s="197"/>
      <c r="G20" s="196"/>
      <c r="H20" s="197"/>
      <c r="I20" s="196">
        <v>0</v>
      </c>
      <c r="J20" s="198"/>
    </row>
    <row r="21" spans="1:10" ht="23.25" customHeight="1" x14ac:dyDescent="0.2">
      <c r="A21" s="3"/>
      <c r="B21" s="64" t="s">
        <v>31</v>
      </c>
      <c r="C21" s="65"/>
      <c r="D21" s="66"/>
      <c r="E21" s="208"/>
      <c r="F21" s="209"/>
      <c r="G21" s="208"/>
      <c r="H21" s="209"/>
      <c r="I21" s="208">
        <f>SUM(I16:J20)</f>
        <v>0</v>
      </c>
      <c r="J21" s="229"/>
    </row>
    <row r="22" spans="1:10" ht="33" customHeight="1" x14ac:dyDescent="0.2">
      <c r="A22" s="3"/>
      <c r="B22" s="55" t="s">
        <v>35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13</v>
      </c>
      <c r="C23" s="48"/>
      <c r="D23" s="49"/>
      <c r="E23" s="50">
        <v>15</v>
      </c>
      <c r="F23" s="51" t="s">
        <v>0</v>
      </c>
      <c r="G23" s="206">
        <v>0</v>
      </c>
      <c r="H23" s="207"/>
      <c r="I23" s="207"/>
      <c r="J23" s="52" t="str">
        <f t="shared" ref="J23:J28" si="0">Mena</f>
        <v>CZK</v>
      </c>
    </row>
    <row r="24" spans="1:10" ht="23.25" customHeight="1" x14ac:dyDescent="0.2">
      <c r="A24" s="3"/>
      <c r="B24" s="47" t="s">
        <v>14</v>
      </c>
      <c r="C24" s="48"/>
      <c r="D24" s="49"/>
      <c r="E24" s="50">
        <f>SazbaDPH1</f>
        <v>15</v>
      </c>
      <c r="F24" s="51" t="s">
        <v>0</v>
      </c>
      <c r="G24" s="227">
        <v>0</v>
      </c>
      <c r="H24" s="228"/>
      <c r="I24" s="228"/>
      <c r="J24" s="52" t="str">
        <f t="shared" si="0"/>
        <v>CZK</v>
      </c>
    </row>
    <row r="25" spans="1:10" ht="23.25" customHeight="1" x14ac:dyDescent="0.2">
      <c r="A25" s="3"/>
      <c r="B25" s="47" t="s">
        <v>15</v>
      </c>
      <c r="C25" s="48"/>
      <c r="D25" s="49"/>
      <c r="E25" s="50">
        <v>21</v>
      </c>
      <c r="F25" s="51" t="s">
        <v>0</v>
      </c>
      <c r="G25" s="206">
        <f>I21</f>
        <v>0</v>
      </c>
      <c r="H25" s="207"/>
      <c r="I25" s="207"/>
      <c r="J25" s="52" t="str">
        <f t="shared" si="0"/>
        <v>CZK</v>
      </c>
    </row>
    <row r="26" spans="1:10" ht="23.25" customHeight="1" x14ac:dyDescent="0.2">
      <c r="A26" s="3"/>
      <c r="B26" s="41" t="s">
        <v>16</v>
      </c>
      <c r="C26" s="19"/>
      <c r="D26" s="15"/>
      <c r="E26" s="37">
        <f>SazbaDPH2</f>
        <v>21</v>
      </c>
      <c r="F26" s="38" t="s">
        <v>0</v>
      </c>
      <c r="G26" s="202">
        <f>ZakladDPHZakl*0.21</f>
        <v>0</v>
      </c>
      <c r="H26" s="203"/>
      <c r="I26" s="203"/>
      <c r="J26" s="46" t="str">
        <f t="shared" si="0"/>
        <v>CZK</v>
      </c>
    </row>
    <row r="27" spans="1:10" ht="23.25" customHeight="1" thickBot="1" x14ac:dyDescent="0.25">
      <c r="A27" s="3"/>
      <c r="B27" s="40" t="s">
        <v>5</v>
      </c>
      <c r="C27" s="17"/>
      <c r="D27" s="20"/>
      <c r="E27" s="17"/>
      <c r="F27" s="18"/>
      <c r="G27" s="204">
        <v>0</v>
      </c>
      <c r="H27" s="204"/>
      <c r="I27" s="204"/>
      <c r="J27" s="53" t="str">
        <f t="shared" si="0"/>
        <v>CZK</v>
      </c>
    </row>
    <row r="28" spans="1:10" ht="27.75" hidden="1" customHeight="1" thickBot="1" x14ac:dyDescent="0.25">
      <c r="A28" s="3"/>
      <c r="B28" s="114" t="s">
        <v>25</v>
      </c>
      <c r="C28" s="115"/>
      <c r="D28" s="115"/>
      <c r="E28" s="116"/>
      <c r="F28" s="117"/>
      <c r="G28" s="205">
        <v>759189</v>
      </c>
      <c r="H28" s="210"/>
      <c r="I28" s="210"/>
      <c r="J28" s="118" t="str">
        <f t="shared" si="0"/>
        <v>CZK</v>
      </c>
    </row>
    <row r="29" spans="1:10" ht="27.75" customHeight="1" thickBot="1" x14ac:dyDescent="0.25">
      <c r="A29" s="3"/>
      <c r="B29" s="114" t="s">
        <v>37</v>
      </c>
      <c r="C29" s="119"/>
      <c r="D29" s="119"/>
      <c r="E29" s="119"/>
      <c r="F29" s="119"/>
      <c r="G29" s="205">
        <f>ZakladDPHZakl+DPHZakl</f>
        <v>0</v>
      </c>
      <c r="H29" s="205"/>
      <c r="I29" s="205"/>
      <c r="J29" s="120" t="s">
        <v>54</v>
      </c>
    </row>
    <row r="30" spans="1:10" ht="12.75" customHeight="1" x14ac:dyDescent="0.2">
      <c r="A30" s="3"/>
      <c r="B30" s="3"/>
      <c r="J30" s="10"/>
    </row>
    <row r="31" spans="1:10" ht="30.2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12</v>
      </c>
      <c r="D32" s="33" t="s">
        <v>173</v>
      </c>
      <c r="E32" s="33"/>
      <c r="F32" s="16" t="s">
        <v>11</v>
      </c>
      <c r="G32" s="33"/>
      <c r="H32" s="34">
        <f ca="1">TODAY()</f>
        <v>46031</v>
      </c>
      <c r="I32" s="33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226" t="s">
        <v>2</v>
      </c>
      <c r="E35" s="226"/>
      <c r="H35" s="11" t="s">
        <v>3</v>
      </c>
      <c r="J35" s="10"/>
    </row>
    <row r="36" spans="1:52" ht="13.7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7" t="s">
        <v>17</v>
      </c>
      <c r="C37" s="2"/>
      <c r="D37" s="2"/>
      <c r="E37" s="2"/>
      <c r="F37" s="102"/>
      <c r="G37" s="102"/>
      <c r="H37" s="102"/>
      <c r="I37" s="102"/>
      <c r="J37" s="2"/>
    </row>
    <row r="38" spans="1:52" ht="25.5" hidden="1" customHeight="1" x14ac:dyDescent="0.2">
      <c r="A38" s="90" t="s">
        <v>39</v>
      </c>
      <c r="B38" s="94" t="s">
        <v>18</v>
      </c>
      <c r="C38" s="95" t="s">
        <v>6</v>
      </c>
      <c r="D38" s="96"/>
      <c r="E38" s="96"/>
      <c r="F38" s="103" t="str">
        <f>B23</f>
        <v>Základ pro sníženou DPH</v>
      </c>
      <c r="G38" s="103" t="str">
        <f>B25</f>
        <v>Základ pro základní DPH</v>
      </c>
      <c r="H38" s="104" t="s">
        <v>19</v>
      </c>
      <c r="I38" s="104" t="s">
        <v>1</v>
      </c>
      <c r="J38" s="97" t="s">
        <v>0</v>
      </c>
    </row>
    <row r="39" spans="1:52" ht="25.5" hidden="1" customHeight="1" x14ac:dyDescent="0.2">
      <c r="A39" s="90">
        <v>1</v>
      </c>
      <c r="B39" s="98" t="s">
        <v>52</v>
      </c>
      <c r="C39" s="217"/>
      <c r="D39" s="218"/>
      <c r="E39" s="218"/>
      <c r="F39" s="105">
        <v>0</v>
      </c>
      <c r="G39" s="106">
        <v>759189</v>
      </c>
      <c r="H39" s="107">
        <v>159429.69</v>
      </c>
      <c r="I39" s="107">
        <v>918618.69</v>
      </c>
      <c r="J39" s="99">
        <f>IF(CenaCelkemVypocet=0,"",I39/CenaCelkemVypocet*100)</f>
        <v>100</v>
      </c>
    </row>
    <row r="40" spans="1:52" ht="25.5" hidden="1" customHeight="1" x14ac:dyDescent="0.2">
      <c r="A40" s="90">
        <v>2</v>
      </c>
      <c r="B40" s="91" t="s">
        <v>43</v>
      </c>
      <c r="C40" s="219" t="s">
        <v>44</v>
      </c>
      <c r="D40" s="220"/>
      <c r="E40" s="220"/>
      <c r="F40" s="108">
        <v>0</v>
      </c>
      <c r="G40" s="109">
        <v>759189</v>
      </c>
      <c r="H40" s="109">
        <v>159429.69</v>
      </c>
      <c r="I40" s="109">
        <v>918618.69</v>
      </c>
      <c r="J40" s="92">
        <f>IF(CenaCelkemVypocet=0,"",I40/CenaCelkemVypocet*100)</f>
        <v>100</v>
      </c>
    </row>
    <row r="41" spans="1:52" ht="25.5" hidden="1" customHeight="1" x14ac:dyDescent="0.2">
      <c r="A41" s="90">
        <v>3</v>
      </c>
      <c r="B41" s="100" t="s">
        <v>43</v>
      </c>
      <c r="C41" s="221" t="s">
        <v>44</v>
      </c>
      <c r="D41" s="222"/>
      <c r="E41" s="222"/>
      <c r="F41" s="110">
        <v>0</v>
      </c>
      <c r="G41" s="111">
        <v>759189</v>
      </c>
      <c r="H41" s="111">
        <v>159429.69</v>
      </c>
      <c r="I41" s="111">
        <v>918618.69</v>
      </c>
      <c r="J41" s="101">
        <f>IF(CenaCelkemVypocet=0,"",I41/CenaCelkemVypocet*100)</f>
        <v>100</v>
      </c>
    </row>
    <row r="42" spans="1:52" ht="25.5" hidden="1" customHeight="1" x14ac:dyDescent="0.2">
      <c r="A42" s="90"/>
      <c r="B42" s="223" t="s">
        <v>53</v>
      </c>
      <c r="C42" s="224"/>
      <c r="D42" s="224"/>
      <c r="E42" s="225"/>
      <c r="F42" s="112">
        <f>SUMIF(A39:A41,"=1",F39:F41)</f>
        <v>0</v>
      </c>
      <c r="G42" s="113">
        <f>SUMIF(A39:A41,"=1",G39:G41)</f>
        <v>759189</v>
      </c>
      <c r="H42" s="113">
        <f>SUMIF(A39:A41,"=1",H39:H41)</f>
        <v>159429.69</v>
      </c>
      <c r="I42" s="113">
        <f>SUMIF(A39:A41,"=1",I39:I41)</f>
        <v>918618.69</v>
      </c>
      <c r="J42" s="93">
        <f>SUMIF(A39:A41,"=1",J39:J41)</f>
        <v>100</v>
      </c>
    </row>
    <row r="44" spans="1:52" x14ac:dyDescent="0.2">
      <c r="B44" t="s">
        <v>223</v>
      </c>
    </row>
    <row r="45" spans="1:52" ht="38.25" x14ac:dyDescent="0.2">
      <c r="B45" s="230" t="s">
        <v>55</v>
      </c>
      <c r="C45" s="230"/>
      <c r="D45" s="230"/>
      <c r="E45" s="230"/>
      <c r="F45" s="230"/>
      <c r="G45" s="230"/>
      <c r="H45" s="230"/>
      <c r="I45" s="230"/>
      <c r="J45" s="230"/>
      <c r="AZ45" s="121" t="str">
        <f t="shared" ref="AZ45:AZ50" si="1">B45</f>
        <v>Uvedené výrobky definují pouze standard. Uchazeč může použít výrobky jiných výrobců, pokud jsou svými technickými parametry rovnocenné nebo jsou jejich technické parametry lepší, Funkčnost celého zařízení však nesmí být zhoršena.</v>
      </c>
    </row>
    <row r="46" spans="1:52" x14ac:dyDescent="0.2">
      <c r="B46" s="230" t="s">
        <v>56</v>
      </c>
      <c r="C46" s="230"/>
      <c r="D46" s="230"/>
      <c r="E46" s="230"/>
      <c r="F46" s="230"/>
      <c r="G46" s="230"/>
      <c r="H46" s="230"/>
      <c r="I46" s="230"/>
      <c r="J46" s="230"/>
      <c r="AZ46" s="121" t="str">
        <f t="shared" si="1"/>
        <v>Jednotkové ceny zahrnují i náklady na:</v>
      </c>
    </row>
    <row r="47" spans="1:52" x14ac:dyDescent="0.2">
      <c r="B47" s="230" t="s">
        <v>57</v>
      </c>
      <c r="C47" s="230"/>
      <c r="D47" s="230"/>
      <c r="E47" s="230"/>
      <c r="F47" s="230"/>
      <c r="G47" s="230"/>
      <c r="H47" s="230"/>
      <c r="I47" s="230"/>
      <c r="J47" s="230"/>
      <c r="AZ47" s="121" t="str">
        <f t="shared" si="1"/>
        <v>- pomocný instalační materiál,</v>
      </c>
    </row>
    <row r="48" spans="1:52" x14ac:dyDescent="0.2">
      <c r="B48" s="230" t="s">
        <v>58</v>
      </c>
      <c r="C48" s="230"/>
      <c r="D48" s="230"/>
      <c r="E48" s="230"/>
      <c r="F48" s="230"/>
      <c r="G48" s="230"/>
      <c r="H48" s="230"/>
      <c r="I48" s="230"/>
      <c r="J48" s="230"/>
      <c r="AZ48" s="121" t="str">
        <f t="shared" si="1"/>
        <v>- zdvihací zařízení - plošina,</v>
      </c>
    </row>
    <row r="49" spans="1:52" x14ac:dyDescent="0.2">
      <c r="B49" s="230" t="s">
        <v>59</v>
      </c>
      <c r="C49" s="230"/>
      <c r="D49" s="230"/>
      <c r="E49" s="230"/>
      <c r="F49" s="230"/>
      <c r="G49" s="230"/>
      <c r="H49" s="230"/>
      <c r="I49" s="230"/>
      <c r="J49" s="230"/>
      <c r="AZ49" s="121" t="str">
        <f t="shared" si="1"/>
        <v>- výškové práce,</v>
      </c>
    </row>
    <row r="50" spans="1:52" x14ac:dyDescent="0.2">
      <c r="B50" s="230" t="s">
        <v>60</v>
      </c>
      <c r="C50" s="230"/>
      <c r="D50" s="230"/>
      <c r="E50" s="230"/>
      <c r="F50" s="230"/>
      <c r="G50" s="230"/>
      <c r="H50" s="230"/>
      <c r="I50" s="230"/>
      <c r="J50" s="230"/>
      <c r="AZ50" s="121" t="str">
        <f t="shared" si="1"/>
        <v>- dopravné.</v>
      </c>
    </row>
    <row r="51" spans="1:52" x14ac:dyDescent="0.2">
      <c r="B51" s="87" t="s">
        <v>182</v>
      </c>
    </row>
    <row r="52" spans="1:52" x14ac:dyDescent="0.2">
      <c r="B52" s="230" t="s">
        <v>61</v>
      </c>
      <c r="C52" s="230"/>
      <c r="D52" s="230"/>
      <c r="E52" s="230"/>
      <c r="F52" s="230"/>
      <c r="G52" s="230"/>
      <c r="H52" s="230"/>
      <c r="I52" s="230"/>
      <c r="J52" s="230"/>
      <c r="AZ52" s="121" t="str">
        <f>B52</f>
        <v>Počty koncových prvků odečteny z digitální verze PD programem Autocad.</v>
      </c>
    </row>
    <row r="53" spans="1:52" x14ac:dyDescent="0.2">
      <c r="B53" s="230" t="s">
        <v>62</v>
      </c>
      <c r="C53" s="230"/>
      <c r="D53" s="230"/>
      <c r="E53" s="230"/>
      <c r="F53" s="230"/>
      <c r="G53" s="230"/>
      <c r="H53" s="230"/>
      <c r="I53" s="230"/>
      <c r="J53" s="230"/>
      <c r="AZ53" s="121" t="str">
        <f>B53</f>
        <v>Výměry odměřeny z digitální verze PD programem Autocad z příloh.</v>
      </c>
    </row>
    <row r="55" spans="1:52" x14ac:dyDescent="0.2">
      <c r="B55" s="230" t="s">
        <v>63</v>
      </c>
      <c r="C55" s="230"/>
      <c r="D55" s="230"/>
      <c r="E55" s="230"/>
      <c r="F55" s="230"/>
      <c r="G55" s="230"/>
      <c r="H55" s="230"/>
      <c r="I55" s="230"/>
      <c r="J55" s="230"/>
      <c r="AZ55" s="121" t="str">
        <f>B55</f>
        <v>Provedení dle PD.</v>
      </c>
    </row>
    <row r="58" spans="1:52" ht="15.75" x14ac:dyDescent="0.25">
      <c r="B58" s="122" t="s">
        <v>64</v>
      </c>
    </row>
    <row r="60" spans="1:52" ht="25.5" customHeight="1" x14ac:dyDescent="0.2">
      <c r="A60" s="123"/>
      <c r="B60" s="127" t="s">
        <v>18</v>
      </c>
      <c r="C60" s="127" t="s">
        <v>6</v>
      </c>
      <c r="D60" s="128"/>
      <c r="E60" s="128"/>
      <c r="F60" s="131" t="s">
        <v>65</v>
      </c>
      <c r="G60" s="131"/>
      <c r="H60" s="131"/>
      <c r="I60" s="131" t="s">
        <v>31</v>
      </c>
      <c r="J60" s="131" t="s">
        <v>0</v>
      </c>
    </row>
    <row r="61" spans="1:52" ht="25.5" customHeight="1" x14ac:dyDescent="0.2">
      <c r="A61" s="124"/>
      <c r="B61" s="134" t="s">
        <v>66</v>
      </c>
      <c r="C61" s="233" t="s">
        <v>224</v>
      </c>
      <c r="D61" s="234"/>
      <c r="E61" s="234"/>
      <c r="F61" s="139" t="s">
        <v>28</v>
      </c>
      <c r="G61" s="135"/>
      <c r="H61" s="135"/>
      <c r="I61" s="135">
        <f>'01 01 Pol'!G7</f>
        <v>0</v>
      </c>
      <c r="J61" s="136" t="str">
        <f>IF(I68=0,"",I61/I68*100)</f>
        <v/>
      </c>
    </row>
    <row r="62" spans="1:52" ht="25.5" customHeight="1" x14ac:dyDescent="0.2">
      <c r="A62" s="124"/>
      <c r="B62" s="126" t="s">
        <v>67</v>
      </c>
      <c r="C62" s="231" t="s">
        <v>225</v>
      </c>
      <c r="D62" s="232"/>
      <c r="E62" s="232"/>
      <c r="F62" s="140" t="s">
        <v>28</v>
      </c>
      <c r="G62" s="132"/>
      <c r="H62" s="132"/>
      <c r="I62" s="135">
        <f>'01 01 Pol'!G47</f>
        <v>0</v>
      </c>
      <c r="J62" s="137" t="str">
        <f>IF(I68=0,"",I62/I68*100)</f>
        <v/>
      </c>
    </row>
    <row r="63" spans="1:52" ht="25.5" customHeight="1" x14ac:dyDescent="0.2">
      <c r="A63" s="124"/>
      <c r="B63" s="126" t="s">
        <v>68</v>
      </c>
      <c r="C63" s="231" t="s">
        <v>190</v>
      </c>
      <c r="D63" s="232"/>
      <c r="E63" s="232"/>
      <c r="F63" s="140" t="s">
        <v>28</v>
      </c>
      <c r="G63" s="132"/>
      <c r="H63" s="132"/>
      <c r="I63" s="135">
        <f>'01 01 Pol'!G87</f>
        <v>0</v>
      </c>
      <c r="J63" s="137" t="str">
        <f>IF(I67=0,"",I63/I67*100)</f>
        <v/>
      </c>
    </row>
    <row r="64" spans="1:52" ht="25.5" customHeight="1" x14ac:dyDescent="0.2">
      <c r="A64" s="124"/>
      <c r="B64" s="126" t="s">
        <v>70</v>
      </c>
      <c r="C64" s="231" t="s">
        <v>69</v>
      </c>
      <c r="D64" s="232"/>
      <c r="E64" s="232"/>
      <c r="F64" s="140" t="s">
        <v>28</v>
      </c>
      <c r="G64" s="132"/>
      <c r="H64" s="132"/>
      <c r="I64" s="135">
        <f>'01 01 Pol'!G97</f>
        <v>0</v>
      </c>
      <c r="J64" s="137" t="str">
        <f>IF(I68=0,"",I64/I68*100)</f>
        <v/>
      </c>
    </row>
    <row r="65" spans="1:10" ht="25.5" customHeight="1" x14ac:dyDescent="0.2">
      <c r="A65" s="124"/>
      <c r="B65" s="126" t="s">
        <v>71</v>
      </c>
      <c r="C65" s="231" t="s">
        <v>72</v>
      </c>
      <c r="D65" s="232"/>
      <c r="E65" s="232"/>
      <c r="F65" s="140" t="s">
        <v>28</v>
      </c>
      <c r="G65" s="132"/>
      <c r="H65" s="132"/>
      <c r="I65" s="135">
        <f>'01 01 Pol'!G131</f>
        <v>0</v>
      </c>
      <c r="J65" s="137" t="str">
        <f>IF(I68=0,"",I65/I68*100)</f>
        <v/>
      </c>
    </row>
    <row r="66" spans="1:10" ht="25.5" customHeight="1" x14ac:dyDescent="0.2">
      <c r="A66" s="124"/>
      <c r="B66" s="126" t="s">
        <v>73</v>
      </c>
      <c r="C66" s="231" t="s">
        <v>74</v>
      </c>
      <c r="D66" s="232"/>
      <c r="E66" s="232"/>
      <c r="F66" s="140" t="s">
        <v>28</v>
      </c>
      <c r="G66" s="132"/>
      <c r="H66" s="132"/>
      <c r="I66" s="135">
        <f>'01 01 Pol'!G136</f>
        <v>0</v>
      </c>
      <c r="J66" s="137" t="str">
        <f>IF(I68=0,"",I66/I68*100)</f>
        <v/>
      </c>
    </row>
    <row r="67" spans="1:10" ht="25.5" customHeight="1" x14ac:dyDescent="0.2">
      <c r="A67" s="124"/>
      <c r="B67" s="126" t="s">
        <v>75</v>
      </c>
      <c r="C67" s="189" t="s">
        <v>76</v>
      </c>
      <c r="D67" s="190"/>
      <c r="E67" s="190"/>
      <c r="F67" s="140" t="s">
        <v>28</v>
      </c>
      <c r="G67" s="132"/>
      <c r="H67" s="132"/>
      <c r="I67" s="135">
        <f>'01 01 Pol'!G146</f>
        <v>0</v>
      </c>
      <c r="J67" s="137" t="str">
        <f>IF(I68=0,"",I67/I68*100)</f>
        <v/>
      </c>
    </row>
    <row r="68" spans="1:10" ht="25.5" customHeight="1" x14ac:dyDescent="0.2">
      <c r="A68" s="125"/>
      <c r="B68" s="129" t="s">
        <v>1</v>
      </c>
      <c r="C68" s="129"/>
      <c r="D68" s="130"/>
      <c r="E68" s="130"/>
      <c r="F68" s="141"/>
      <c r="G68" s="133"/>
      <c r="H68" s="133"/>
      <c r="I68" s="133">
        <f>SUM(I61:I67)</f>
        <v>0</v>
      </c>
      <c r="J68" s="138">
        <f>SUM(J61:J67)</f>
        <v>0</v>
      </c>
    </row>
    <row r="69" spans="1:10" x14ac:dyDescent="0.2">
      <c r="F69" s="88"/>
      <c r="G69" s="88"/>
      <c r="H69" s="88"/>
      <c r="I69" s="88"/>
      <c r="J69" s="89"/>
    </row>
    <row r="70" spans="1:10" x14ac:dyDescent="0.2">
      <c r="F70" s="88"/>
      <c r="G70" s="88"/>
      <c r="H70" s="88"/>
      <c r="I70" s="88"/>
      <c r="J70" s="89"/>
    </row>
    <row r="71" spans="1:10" x14ac:dyDescent="0.2">
      <c r="F71" s="88"/>
      <c r="G71" s="88"/>
      <c r="H71" s="88"/>
      <c r="I71" s="88"/>
      <c r="J71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50:J50"/>
    <mergeCell ref="B52:J52"/>
    <mergeCell ref="B53:J53"/>
    <mergeCell ref="C66:E66"/>
    <mergeCell ref="B55:J55"/>
    <mergeCell ref="C61:E61"/>
    <mergeCell ref="C62:E62"/>
    <mergeCell ref="C64:E64"/>
    <mergeCell ref="C65:E65"/>
    <mergeCell ref="C63:E63"/>
    <mergeCell ref="B45:J45"/>
    <mergeCell ref="B46:J46"/>
    <mergeCell ref="B47:J47"/>
    <mergeCell ref="B48:J48"/>
    <mergeCell ref="B49:J49"/>
    <mergeCell ref="D13:G13"/>
    <mergeCell ref="C39:E39"/>
    <mergeCell ref="C40:E40"/>
    <mergeCell ref="C41:E41"/>
    <mergeCell ref="B42:E4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5" t="s">
        <v>7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69" t="s">
        <v>8</v>
      </c>
      <c r="B2" s="68"/>
      <c r="C2" s="237"/>
      <c r="D2" s="237"/>
      <c r="E2" s="237"/>
      <c r="F2" s="237"/>
      <c r="G2" s="238"/>
    </row>
    <row r="3" spans="1:7" ht="24.95" customHeight="1" x14ac:dyDescent="0.2">
      <c r="A3" s="69" t="s">
        <v>9</v>
      </c>
      <c r="B3" s="68"/>
      <c r="C3" s="237"/>
      <c r="D3" s="237"/>
      <c r="E3" s="237"/>
      <c r="F3" s="237"/>
      <c r="G3" s="238"/>
    </row>
    <row r="4" spans="1:7" ht="24.95" customHeight="1" x14ac:dyDescent="0.2">
      <c r="A4" s="69" t="s">
        <v>10</v>
      </c>
      <c r="B4" s="68"/>
      <c r="C4" s="237"/>
      <c r="D4" s="237"/>
      <c r="E4" s="237"/>
      <c r="F4" s="237"/>
      <c r="G4" s="238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5039"/>
  <sheetViews>
    <sheetView tabSelected="1" topLeftCell="A76" zoomScale="85" zoomScaleNormal="85" workbookViewId="0">
      <selection activeCell="Z41" sqref="Z41"/>
    </sheetView>
  </sheetViews>
  <sheetFormatPr defaultRowHeight="12.75" outlineLevelRow="1" x14ac:dyDescent="0.2"/>
  <cols>
    <col min="1" max="1" width="4.28515625" customWidth="1"/>
    <col min="2" max="2" width="14.42578125" style="87" customWidth="1"/>
    <col min="3" max="3" width="56" style="8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6" max="26" width="13" customWidth="1"/>
    <col min="27" max="27" width="12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x14ac:dyDescent="0.25">
      <c r="A1" s="239" t="s">
        <v>7</v>
      </c>
      <c r="B1" s="239"/>
      <c r="C1" s="239"/>
      <c r="D1" s="239"/>
      <c r="E1" s="239"/>
      <c r="F1" s="239"/>
      <c r="G1" s="239"/>
      <c r="AG1" t="s">
        <v>79</v>
      </c>
    </row>
    <row r="2" spans="1:60" x14ac:dyDescent="0.2">
      <c r="A2" s="69" t="s">
        <v>8</v>
      </c>
      <c r="B2" s="68" t="s">
        <v>47</v>
      </c>
      <c r="C2" s="240" t="s">
        <v>220</v>
      </c>
      <c r="D2" s="241"/>
      <c r="E2" s="241"/>
      <c r="F2" s="241"/>
      <c r="G2" s="242"/>
      <c r="AG2" t="s">
        <v>80</v>
      </c>
    </row>
    <row r="3" spans="1:60" x14ac:dyDescent="0.2">
      <c r="A3" s="69" t="s">
        <v>9</v>
      </c>
      <c r="B3" s="68" t="s">
        <v>43</v>
      </c>
      <c r="C3" s="240" t="s">
        <v>222</v>
      </c>
      <c r="D3" s="241"/>
      <c r="E3" s="241"/>
      <c r="F3" s="241"/>
      <c r="G3" s="242"/>
      <c r="AC3" s="87" t="s">
        <v>80</v>
      </c>
      <c r="AG3" t="s">
        <v>81</v>
      </c>
    </row>
    <row r="4" spans="1:60" x14ac:dyDescent="0.2">
      <c r="A4" s="143" t="s">
        <v>10</v>
      </c>
      <c r="B4" s="177" t="s">
        <v>43</v>
      </c>
      <c r="C4" s="243" t="s">
        <v>222</v>
      </c>
      <c r="D4" s="244"/>
      <c r="E4" s="244"/>
      <c r="F4" s="244"/>
      <c r="G4" s="245"/>
      <c r="AG4" t="s">
        <v>82</v>
      </c>
    </row>
    <row r="5" spans="1:60" x14ac:dyDescent="0.2">
      <c r="A5" s="178"/>
      <c r="D5" s="11"/>
    </row>
    <row r="6" spans="1:60" ht="38.25" x14ac:dyDescent="0.2">
      <c r="A6" s="149" t="s">
        <v>83</v>
      </c>
      <c r="B6" s="147" t="s">
        <v>84</v>
      </c>
      <c r="C6" s="147" t="s">
        <v>85</v>
      </c>
      <c r="D6" s="148" t="s">
        <v>86</v>
      </c>
      <c r="E6" s="149" t="s">
        <v>87</v>
      </c>
      <c r="F6" s="144" t="s">
        <v>88</v>
      </c>
      <c r="G6" s="149" t="s">
        <v>31</v>
      </c>
      <c r="H6" s="150" t="s">
        <v>32</v>
      </c>
      <c r="I6" s="150" t="s">
        <v>89</v>
      </c>
      <c r="J6" s="150" t="s">
        <v>33</v>
      </c>
      <c r="K6" s="150" t="s">
        <v>90</v>
      </c>
      <c r="L6" s="150" t="s">
        <v>91</v>
      </c>
      <c r="M6" s="150" t="s">
        <v>92</v>
      </c>
      <c r="N6" s="150" t="s">
        <v>93</v>
      </c>
      <c r="O6" s="150" t="s">
        <v>94</v>
      </c>
      <c r="P6" s="150" t="s">
        <v>95</v>
      </c>
      <c r="Q6" s="150" t="s">
        <v>96</v>
      </c>
      <c r="R6" s="150" t="s">
        <v>97</v>
      </c>
      <c r="S6" s="150" t="s">
        <v>98</v>
      </c>
      <c r="T6" s="150" t="s">
        <v>99</v>
      </c>
      <c r="U6" s="150" t="s">
        <v>100</v>
      </c>
      <c r="V6" s="150" t="s">
        <v>101</v>
      </c>
    </row>
    <row r="7" spans="1:60" x14ac:dyDescent="0.2">
      <c r="A7" s="152" t="s">
        <v>102</v>
      </c>
      <c r="B7" s="155" t="s">
        <v>66</v>
      </c>
      <c r="C7" s="156" t="s">
        <v>227</v>
      </c>
      <c r="D7" s="151"/>
      <c r="E7" s="159"/>
      <c r="F7" s="162"/>
      <c r="G7" s="162">
        <f>SUMIF(AG8:AG46,"&lt;&gt;NOR",G8:G46)</f>
        <v>0</v>
      </c>
      <c r="H7" s="162"/>
      <c r="I7" s="162">
        <f>SUM(I8:I46)</f>
        <v>0</v>
      </c>
      <c r="J7" s="162"/>
      <c r="K7" s="162">
        <f>SUM(K8:K46)</f>
        <v>9415</v>
      </c>
      <c r="L7" s="162"/>
      <c r="M7" s="162">
        <f>SUM(M8:M46)</f>
        <v>0</v>
      </c>
      <c r="N7" s="162"/>
      <c r="O7" s="162">
        <f>SUM(O8:O46)</f>
        <v>0</v>
      </c>
      <c r="P7" s="162"/>
      <c r="Q7" s="162">
        <f>SUM(Q8:Q46)</f>
        <v>0</v>
      </c>
      <c r="R7" s="162"/>
      <c r="S7" s="162"/>
      <c r="T7" s="162"/>
      <c r="U7" s="163">
        <f>SUM(U8:U46)</f>
        <v>0</v>
      </c>
      <c r="V7" s="162"/>
      <c r="AG7" t="s">
        <v>103</v>
      </c>
    </row>
    <row r="8" spans="1:60" outlineLevel="1" x14ac:dyDescent="0.2">
      <c r="A8" s="146">
        <v>1</v>
      </c>
      <c r="B8" s="171">
        <v>210000001</v>
      </c>
      <c r="C8" s="169" t="s">
        <v>168</v>
      </c>
      <c r="D8" s="157" t="s">
        <v>104</v>
      </c>
      <c r="E8" s="160">
        <v>1</v>
      </c>
      <c r="F8" s="164"/>
      <c r="G8" s="164">
        <f>SUM(E8*F8)</f>
        <v>0</v>
      </c>
      <c r="H8" s="164">
        <v>0</v>
      </c>
      <c r="I8" s="164">
        <f t="shared" ref="I8:I20" si="0">ROUND(E8*H8,2)</f>
        <v>0</v>
      </c>
      <c r="J8" s="164">
        <v>6820</v>
      </c>
      <c r="K8" s="164">
        <f t="shared" ref="K8:K20" si="1">ROUND(E8*J8,2)</f>
        <v>6820</v>
      </c>
      <c r="L8" s="164">
        <v>21</v>
      </c>
      <c r="M8" s="164">
        <f t="shared" ref="M8:M20" si="2">G8*(1+L8/100)</f>
        <v>0</v>
      </c>
      <c r="N8" s="164">
        <v>0</v>
      </c>
      <c r="O8" s="164">
        <f t="shared" ref="O8:O20" si="3">ROUND(E8*N8,2)</f>
        <v>0</v>
      </c>
      <c r="P8" s="164">
        <v>0</v>
      </c>
      <c r="Q8" s="164">
        <f t="shared" ref="Q8:Q20" si="4">ROUND(E8*P8,2)</f>
        <v>0</v>
      </c>
      <c r="R8" s="164"/>
      <c r="S8" s="164" t="s">
        <v>105</v>
      </c>
      <c r="T8" s="164">
        <v>0</v>
      </c>
      <c r="U8" s="165">
        <f t="shared" ref="U8:U20" si="5">ROUND(E8*T8,2)</f>
        <v>0</v>
      </c>
      <c r="V8" s="164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 t="s">
        <v>106</v>
      </c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5"/>
      <c r="BG8" s="145"/>
      <c r="BH8" s="145"/>
    </row>
    <row r="9" spans="1:60" outlineLevel="1" x14ac:dyDescent="0.2">
      <c r="A9" s="146">
        <v>2</v>
      </c>
      <c r="B9" s="171">
        <v>210000002</v>
      </c>
      <c r="C9" s="169" t="s">
        <v>206</v>
      </c>
      <c r="D9" s="157" t="s">
        <v>108</v>
      </c>
      <c r="E9" s="160">
        <v>1</v>
      </c>
      <c r="F9" s="164"/>
      <c r="G9" s="164">
        <f t="shared" ref="G9:G11" si="6">SUM(E9*F9)</f>
        <v>0</v>
      </c>
      <c r="H9" s="164">
        <v>0</v>
      </c>
      <c r="I9" s="164">
        <f t="shared" si="0"/>
        <v>0</v>
      </c>
      <c r="J9" s="164">
        <v>45</v>
      </c>
      <c r="K9" s="164">
        <f t="shared" si="1"/>
        <v>45</v>
      </c>
      <c r="L9" s="164">
        <v>21</v>
      </c>
      <c r="M9" s="164">
        <f t="shared" si="2"/>
        <v>0</v>
      </c>
      <c r="N9" s="164">
        <v>0</v>
      </c>
      <c r="O9" s="164">
        <f t="shared" si="3"/>
        <v>0</v>
      </c>
      <c r="P9" s="164">
        <v>0</v>
      </c>
      <c r="Q9" s="164">
        <f t="shared" si="4"/>
        <v>0</v>
      </c>
      <c r="R9" s="164"/>
      <c r="S9" s="164" t="s">
        <v>105</v>
      </c>
      <c r="T9" s="164">
        <v>0</v>
      </c>
      <c r="U9" s="165">
        <f t="shared" si="5"/>
        <v>0</v>
      </c>
      <c r="V9" s="164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 t="s">
        <v>106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">
      <c r="A10" s="146">
        <v>3</v>
      </c>
      <c r="B10" s="171">
        <v>210000003</v>
      </c>
      <c r="C10" s="169" t="s">
        <v>207</v>
      </c>
      <c r="D10" s="157" t="s">
        <v>108</v>
      </c>
      <c r="E10" s="160">
        <v>1</v>
      </c>
      <c r="F10" s="164"/>
      <c r="G10" s="164">
        <f t="shared" si="6"/>
        <v>0</v>
      </c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5"/>
      <c r="V10" s="164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46">
        <v>4</v>
      </c>
      <c r="B11" s="171">
        <v>210000004</v>
      </c>
      <c r="C11" s="169" t="s">
        <v>203</v>
      </c>
      <c r="D11" s="157" t="s">
        <v>108</v>
      </c>
      <c r="E11" s="160">
        <v>6</v>
      </c>
      <c r="F11" s="164"/>
      <c r="G11" s="164">
        <f t="shared" si="6"/>
        <v>0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5"/>
      <c r="V11" s="164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">
      <c r="A12" s="146">
        <v>5</v>
      </c>
      <c r="B12" s="171">
        <v>210000005</v>
      </c>
      <c r="C12" s="169" t="s">
        <v>183</v>
      </c>
      <c r="D12" s="157" t="s">
        <v>109</v>
      </c>
      <c r="E12" s="160">
        <v>12</v>
      </c>
      <c r="F12" s="164"/>
      <c r="G12" s="164">
        <f t="shared" ref="G12" si="7">SUM(E12*F12)</f>
        <v>0</v>
      </c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5"/>
      <c r="V12" s="164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">
      <c r="A13" s="146">
        <v>6</v>
      </c>
      <c r="B13" s="171">
        <v>210000006</v>
      </c>
      <c r="C13" s="169" t="s">
        <v>210</v>
      </c>
      <c r="D13" s="157" t="s">
        <v>109</v>
      </c>
      <c r="E13" s="160">
        <v>8</v>
      </c>
      <c r="F13" s="164"/>
      <c r="G13" s="164">
        <f t="shared" ref="G13:G46" si="8">SUM(E13*F13)</f>
        <v>0</v>
      </c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5"/>
      <c r="V13" s="164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">
      <c r="A14" s="146">
        <v>7</v>
      </c>
      <c r="B14" s="171">
        <v>210000007</v>
      </c>
      <c r="C14" s="169" t="s">
        <v>211</v>
      </c>
      <c r="D14" s="157" t="s">
        <v>107</v>
      </c>
      <c r="E14" s="160">
        <v>85</v>
      </c>
      <c r="F14" s="164"/>
      <c r="G14" s="164">
        <f t="shared" ref="G14" si="9">SUM(E14*F14)</f>
        <v>0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5"/>
      <c r="V14" s="164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 x14ac:dyDescent="0.2">
      <c r="A15" s="146">
        <v>8</v>
      </c>
      <c r="B15" s="171">
        <v>210000008</v>
      </c>
      <c r="C15" s="169" t="s">
        <v>195</v>
      </c>
      <c r="D15" s="157" t="s">
        <v>107</v>
      </c>
      <c r="E15" s="160">
        <v>56</v>
      </c>
      <c r="F15" s="164"/>
      <c r="G15" s="164">
        <f t="shared" ref="G15" si="10">SUM(E15*F15)</f>
        <v>0</v>
      </c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5"/>
      <c r="V15" s="164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 x14ac:dyDescent="0.2">
      <c r="A16" s="146">
        <v>9</v>
      </c>
      <c r="B16" s="171">
        <v>210000009</v>
      </c>
      <c r="C16" s="169" t="s">
        <v>208</v>
      </c>
      <c r="D16" s="157" t="s">
        <v>107</v>
      </c>
      <c r="E16" s="160">
        <v>12</v>
      </c>
      <c r="F16" s="164"/>
      <c r="G16" s="164">
        <f t="shared" ref="G16" si="11">SUM(E16*F16)</f>
        <v>0</v>
      </c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5"/>
      <c r="V16" s="164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 x14ac:dyDescent="0.2">
      <c r="A17" s="146">
        <v>10</v>
      </c>
      <c r="B17" s="171">
        <v>210000010</v>
      </c>
      <c r="C17" s="169" t="s">
        <v>181</v>
      </c>
      <c r="D17" s="157" t="s">
        <v>108</v>
      </c>
      <c r="E17" s="160">
        <v>200</v>
      </c>
      <c r="F17" s="164"/>
      <c r="G17" s="164">
        <f t="shared" ref="G17:G26" si="12">SUM(E17*F17)</f>
        <v>0</v>
      </c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5"/>
      <c r="V17" s="164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 x14ac:dyDescent="0.2">
      <c r="A18" s="146">
        <v>11</v>
      </c>
      <c r="B18" s="171">
        <v>210000011</v>
      </c>
      <c r="C18" s="169" t="s">
        <v>110</v>
      </c>
      <c r="D18" s="157" t="s">
        <v>108</v>
      </c>
      <c r="E18" s="160">
        <v>7</v>
      </c>
      <c r="F18" s="164"/>
      <c r="G18" s="164">
        <f t="shared" si="12"/>
        <v>0</v>
      </c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5"/>
      <c r="V18" s="164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 x14ac:dyDescent="0.2">
      <c r="A19" s="146">
        <v>12</v>
      </c>
      <c r="B19" s="171">
        <v>210000012</v>
      </c>
      <c r="C19" s="169" t="s">
        <v>193</v>
      </c>
      <c r="D19" s="157" t="s">
        <v>108</v>
      </c>
      <c r="E19" s="160">
        <v>2</v>
      </c>
      <c r="F19" s="164"/>
      <c r="G19" s="164">
        <f t="shared" si="12"/>
        <v>0</v>
      </c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5"/>
      <c r="V19" s="164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1" x14ac:dyDescent="0.2">
      <c r="A20" s="146">
        <v>13</v>
      </c>
      <c r="B20" s="171">
        <v>210000013</v>
      </c>
      <c r="C20" s="180" t="s">
        <v>146</v>
      </c>
      <c r="D20" s="157" t="s">
        <v>145</v>
      </c>
      <c r="E20" s="160">
        <v>3</v>
      </c>
      <c r="F20" s="164"/>
      <c r="G20" s="164">
        <f t="shared" si="12"/>
        <v>0</v>
      </c>
      <c r="H20" s="164">
        <v>0</v>
      </c>
      <c r="I20" s="164">
        <f t="shared" si="0"/>
        <v>0</v>
      </c>
      <c r="J20" s="164">
        <v>850</v>
      </c>
      <c r="K20" s="164">
        <f t="shared" si="1"/>
        <v>2550</v>
      </c>
      <c r="L20" s="164">
        <v>21</v>
      </c>
      <c r="M20" s="164">
        <f t="shared" si="2"/>
        <v>0</v>
      </c>
      <c r="N20" s="164">
        <v>0</v>
      </c>
      <c r="O20" s="164">
        <f t="shared" si="3"/>
        <v>0</v>
      </c>
      <c r="P20" s="164">
        <v>0</v>
      </c>
      <c r="Q20" s="164">
        <f t="shared" si="4"/>
        <v>0</v>
      </c>
      <c r="R20" s="164"/>
      <c r="S20" s="164" t="s">
        <v>105</v>
      </c>
      <c r="T20" s="164">
        <v>0</v>
      </c>
      <c r="U20" s="165">
        <f t="shared" si="5"/>
        <v>0</v>
      </c>
      <c r="V20" s="164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 x14ac:dyDescent="0.2">
      <c r="A21" s="146">
        <v>14</v>
      </c>
      <c r="B21" s="171">
        <v>210000014</v>
      </c>
      <c r="C21" s="169" t="s">
        <v>147</v>
      </c>
      <c r="D21" s="157" t="s">
        <v>145</v>
      </c>
      <c r="E21" s="160">
        <v>2</v>
      </c>
      <c r="F21" s="164"/>
      <c r="G21" s="164">
        <f t="shared" si="12"/>
        <v>0</v>
      </c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5"/>
      <c r="V21" s="164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 x14ac:dyDescent="0.2">
      <c r="A22" s="146">
        <v>15</v>
      </c>
      <c r="B22" s="171">
        <v>210000015</v>
      </c>
      <c r="C22" s="169" t="s">
        <v>148</v>
      </c>
      <c r="D22" s="157" t="s">
        <v>149</v>
      </c>
      <c r="E22" s="160">
        <v>0.01</v>
      </c>
      <c r="F22" s="164"/>
      <c r="G22" s="164">
        <f t="shared" si="12"/>
        <v>0</v>
      </c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5"/>
      <c r="V22" s="164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 x14ac:dyDescent="0.2">
      <c r="A23" s="146">
        <v>16</v>
      </c>
      <c r="B23" s="171">
        <v>210000016</v>
      </c>
      <c r="C23" s="169" t="s">
        <v>150</v>
      </c>
      <c r="D23" s="157" t="s">
        <v>145</v>
      </c>
      <c r="E23" s="160">
        <v>3</v>
      </c>
      <c r="F23" s="164"/>
      <c r="G23" s="164">
        <f t="shared" si="12"/>
        <v>0</v>
      </c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5"/>
      <c r="V23" s="164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1" x14ac:dyDescent="0.2">
      <c r="A24" s="146">
        <v>17</v>
      </c>
      <c r="B24" s="171">
        <v>210000017</v>
      </c>
      <c r="C24" s="169" t="s">
        <v>151</v>
      </c>
      <c r="D24" s="157" t="s">
        <v>145</v>
      </c>
      <c r="E24" s="160">
        <v>3</v>
      </c>
      <c r="F24" s="164"/>
      <c r="G24" s="164">
        <f t="shared" si="12"/>
        <v>0</v>
      </c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5"/>
      <c r="V24" s="164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1" x14ac:dyDescent="0.2">
      <c r="A25" s="146">
        <v>18</v>
      </c>
      <c r="B25" s="171">
        <v>210000018</v>
      </c>
      <c r="C25" s="169" t="s">
        <v>111</v>
      </c>
      <c r="D25" s="157" t="s">
        <v>107</v>
      </c>
      <c r="E25" s="160">
        <v>26</v>
      </c>
      <c r="F25" s="164"/>
      <c r="G25" s="164">
        <f t="shared" si="12"/>
        <v>0</v>
      </c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5"/>
      <c r="V25" s="164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">
      <c r="A26" s="146">
        <v>19</v>
      </c>
      <c r="B26" s="171">
        <v>210000019</v>
      </c>
      <c r="C26" s="169" t="s">
        <v>194</v>
      </c>
      <c r="D26" s="157" t="s">
        <v>108</v>
      </c>
      <c r="E26" s="160">
        <v>1</v>
      </c>
      <c r="F26" s="164"/>
      <c r="G26" s="164">
        <f t="shared" si="12"/>
        <v>0</v>
      </c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5"/>
      <c r="V26" s="164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 x14ac:dyDescent="0.2">
      <c r="A27" s="146">
        <v>20</v>
      </c>
      <c r="B27" s="171">
        <v>210000020</v>
      </c>
      <c r="C27" s="169" t="s">
        <v>213</v>
      </c>
      <c r="D27" s="157" t="s">
        <v>108</v>
      </c>
      <c r="E27" s="160">
        <v>1</v>
      </c>
      <c r="F27" s="164"/>
      <c r="G27" s="164">
        <f t="shared" ref="G27" si="13">SUM(E27*F27)</f>
        <v>0</v>
      </c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5"/>
      <c r="V27" s="164"/>
      <c r="W27" s="145"/>
      <c r="X27" s="145"/>
      <c r="Y27" s="145"/>
      <c r="Z27" s="145"/>
      <c r="AA27" s="145"/>
      <c r="AB27" s="145"/>
      <c r="AC27" s="145"/>
      <c r="AD27" s="145"/>
      <c r="AE27" s="145"/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1" x14ac:dyDescent="0.2">
      <c r="A28" s="146">
        <v>21</v>
      </c>
      <c r="B28" s="171">
        <v>210000021</v>
      </c>
      <c r="C28" s="169" t="s">
        <v>152</v>
      </c>
      <c r="D28" s="157" t="s">
        <v>108</v>
      </c>
      <c r="E28" s="160">
        <v>1</v>
      </c>
      <c r="F28" s="164"/>
      <c r="G28" s="164">
        <f t="shared" ref="G28:G31" si="14">SUM(E28*F28)</f>
        <v>0</v>
      </c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5"/>
      <c r="V28" s="164"/>
      <c r="W28" s="145"/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 x14ac:dyDescent="0.2">
      <c r="A29" s="146">
        <v>22</v>
      </c>
      <c r="B29" s="171">
        <v>210000022</v>
      </c>
      <c r="C29" s="169" t="s">
        <v>212</v>
      </c>
      <c r="D29" s="157" t="s">
        <v>108</v>
      </c>
      <c r="E29" s="160">
        <v>1</v>
      </c>
      <c r="F29" s="164"/>
      <c r="G29" s="164">
        <f t="shared" si="14"/>
        <v>0</v>
      </c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5"/>
      <c r="V29" s="164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1" x14ac:dyDescent="0.2">
      <c r="A30" s="146">
        <v>23</v>
      </c>
      <c r="B30" s="171">
        <v>210000023</v>
      </c>
      <c r="C30" s="169" t="s">
        <v>205</v>
      </c>
      <c r="D30" s="157" t="s">
        <v>108</v>
      </c>
      <c r="E30" s="160">
        <v>1</v>
      </c>
      <c r="F30" s="164"/>
      <c r="G30" s="164">
        <f t="shared" si="14"/>
        <v>0</v>
      </c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5"/>
      <c r="V30" s="164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 x14ac:dyDescent="0.2">
      <c r="A31" s="146">
        <v>24</v>
      </c>
      <c r="B31" s="171">
        <v>210000024</v>
      </c>
      <c r="C31" s="169" t="s">
        <v>139</v>
      </c>
      <c r="D31" s="157" t="s">
        <v>108</v>
      </c>
      <c r="E31" s="160">
        <v>1</v>
      </c>
      <c r="F31" s="164"/>
      <c r="G31" s="164">
        <f t="shared" si="14"/>
        <v>0</v>
      </c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5"/>
      <c r="V31" s="164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">
      <c r="A32" s="146">
        <v>25</v>
      </c>
      <c r="B32" s="171">
        <v>210000025</v>
      </c>
      <c r="C32" s="169" t="s">
        <v>202</v>
      </c>
      <c r="D32" s="157" t="s">
        <v>108</v>
      </c>
      <c r="E32" s="160">
        <v>70</v>
      </c>
      <c r="F32" s="164"/>
      <c r="G32" s="164">
        <f t="shared" ref="G32:G33" si="15">SUM(E32*F32)</f>
        <v>0</v>
      </c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5"/>
      <c r="V32" s="164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 x14ac:dyDescent="0.2">
      <c r="A33" s="146">
        <v>26</v>
      </c>
      <c r="B33" s="171">
        <v>210000026</v>
      </c>
      <c r="C33" s="169" t="s">
        <v>196</v>
      </c>
      <c r="D33" s="157" t="s">
        <v>108</v>
      </c>
      <c r="E33" s="160">
        <v>55</v>
      </c>
      <c r="F33" s="164"/>
      <c r="G33" s="164">
        <f t="shared" si="15"/>
        <v>0</v>
      </c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5"/>
      <c r="V33" s="164"/>
      <c r="W33" s="145"/>
      <c r="X33" s="145"/>
      <c r="Y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 x14ac:dyDescent="0.2">
      <c r="A34" s="146">
        <v>27</v>
      </c>
      <c r="B34" s="171">
        <v>210000027</v>
      </c>
      <c r="C34" s="185" t="s">
        <v>186</v>
      </c>
      <c r="D34" s="186" t="s">
        <v>108</v>
      </c>
      <c r="E34" s="187">
        <v>4</v>
      </c>
      <c r="F34" s="188"/>
      <c r="G34" s="164">
        <f t="shared" si="8"/>
        <v>0</v>
      </c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5"/>
      <c r="V34" s="164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1" x14ac:dyDescent="0.2">
      <c r="A35" s="146">
        <v>28</v>
      </c>
      <c r="B35" s="171">
        <v>210000028</v>
      </c>
      <c r="C35" s="185" t="s">
        <v>187</v>
      </c>
      <c r="D35" s="186" t="s">
        <v>108</v>
      </c>
      <c r="E35" s="187">
        <v>1</v>
      </c>
      <c r="F35" s="188"/>
      <c r="G35" s="164">
        <f t="shared" si="8"/>
        <v>0</v>
      </c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5"/>
      <c r="V35" s="164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outlineLevel="1" x14ac:dyDescent="0.2">
      <c r="A36" s="146">
        <v>29</v>
      </c>
      <c r="B36" s="171">
        <v>210000029</v>
      </c>
      <c r="C36" s="169" t="s">
        <v>197</v>
      </c>
      <c r="D36" s="157" t="s">
        <v>108</v>
      </c>
      <c r="E36" s="160">
        <v>1</v>
      </c>
      <c r="F36" s="164"/>
      <c r="G36" s="164">
        <f t="shared" si="8"/>
        <v>0</v>
      </c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5"/>
      <c r="V36" s="164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 x14ac:dyDescent="0.2">
      <c r="A37" s="146">
        <v>30</v>
      </c>
      <c r="B37" s="171">
        <v>210000030</v>
      </c>
      <c r="C37" s="169" t="s">
        <v>219</v>
      </c>
      <c r="D37" s="157" t="s">
        <v>108</v>
      </c>
      <c r="E37" s="160">
        <v>1</v>
      </c>
      <c r="F37" s="164"/>
      <c r="G37" s="164">
        <f t="shared" si="8"/>
        <v>0</v>
      </c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5"/>
      <c r="V37" s="164"/>
      <c r="W37" s="145"/>
      <c r="X37" s="145"/>
      <c r="Y37" s="145"/>
      <c r="Z37" s="145"/>
      <c r="AA37" s="145"/>
      <c r="AB37" s="145"/>
      <c r="AC37" s="145"/>
      <c r="AD37" s="145"/>
      <c r="AE37" s="145"/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outlineLevel="1" x14ac:dyDescent="0.2">
      <c r="A38" s="146">
        <v>31</v>
      </c>
      <c r="B38" s="171">
        <v>210000031</v>
      </c>
      <c r="C38" s="169" t="s">
        <v>185</v>
      </c>
      <c r="D38" s="157" t="s">
        <v>108</v>
      </c>
      <c r="E38" s="160">
        <v>2</v>
      </c>
      <c r="F38" s="164"/>
      <c r="G38" s="164">
        <f t="shared" si="8"/>
        <v>0</v>
      </c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5"/>
      <c r="V38" s="164"/>
      <c r="W38" s="145"/>
      <c r="X38" s="145"/>
      <c r="Y38" s="145"/>
      <c r="Z38" s="145"/>
      <c r="AA38" s="145"/>
      <c r="AB38" s="145"/>
      <c r="AC38" s="145"/>
      <c r="AD38" s="145"/>
      <c r="AE38" s="145"/>
      <c r="AF38" s="145"/>
      <c r="AG38" s="145"/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outlineLevel="1" x14ac:dyDescent="0.2">
      <c r="A39" s="146">
        <v>32</v>
      </c>
      <c r="B39" s="171">
        <v>210000032</v>
      </c>
      <c r="C39" s="169" t="s">
        <v>216</v>
      </c>
      <c r="D39" s="157" t="s">
        <v>108</v>
      </c>
      <c r="E39" s="160">
        <v>1</v>
      </c>
      <c r="F39" s="164"/>
      <c r="G39" s="164">
        <f t="shared" ref="G39" si="16">SUM(E39*F39)</f>
        <v>0</v>
      </c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5"/>
      <c r="V39" s="164"/>
      <c r="W39" s="145"/>
      <c r="X39" s="145"/>
      <c r="Y39" s="145"/>
      <c r="Z39" s="145"/>
      <c r="AA39" s="145"/>
      <c r="AB39" s="145"/>
      <c r="AC39" s="145"/>
      <c r="AD39" s="145"/>
      <c r="AE39" s="145"/>
      <c r="AF39" s="145"/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outlineLevel="1" x14ac:dyDescent="0.2">
      <c r="A40" s="146">
        <v>33</v>
      </c>
      <c r="B40" s="171">
        <v>210000033</v>
      </c>
      <c r="C40" s="169" t="s">
        <v>217</v>
      </c>
      <c r="D40" s="157" t="s">
        <v>108</v>
      </c>
      <c r="E40" s="160">
        <v>2</v>
      </c>
      <c r="F40" s="164"/>
      <c r="G40" s="164">
        <f t="shared" ref="G40" si="17">SUM(E40*F40)</f>
        <v>0</v>
      </c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5"/>
      <c r="V40" s="164"/>
      <c r="W40" s="145"/>
      <c r="X40" s="145"/>
      <c r="Y40" s="145"/>
      <c r="Z40" s="145"/>
      <c r="AA40" s="145"/>
      <c r="AB40" s="145"/>
      <c r="AC40" s="145"/>
      <c r="AD40" s="145"/>
      <c r="AE40" s="145"/>
      <c r="AF40" s="145"/>
      <c r="AG40" s="145"/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1" x14ac:dyDescent="0.2">
      <c r="A41" s="146">
        <v>34</v>
      </c>
      <c r="B41" s="171">
        <v>210000034</v>
      </c>
      <c r="C41" s="169" t="s">
        <v>184</v>
      </c>
      <c r="D41" s="157" t="s">
        <v>108</v>
      </c>
      <c r="E41" s="160">
        <v>2</v>
      </c>
      <c r="F41" s="164"/>
      <c r="G41" s="164">
        <f t="shared" si="8"/>
        <v>0</v>
      </c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5"/>
      <c r="V41" s="164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1" x14ac:dyDescent="0.2">
      <c r="A42" s="146">
        <v>35</v>
      </c>
      <c r="B42" s="171">
        <v>210000035</v>
      </c>
      <c r="C42" s="169" t="s">
        <v>165</v>
      </c>
      <c r="D42" s="157" t="s">
        <v>108</v>
      </c>
      <c r="E42" s="160">
        <v>3</v>
      </c>
      <c r="F42" s="164"/>
      <c r="G42" s="164">
        <f t="shared" si="8"/>
        <v>0</v>
      </c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5"/>
      <c r="V42" s="164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outlineLevel="1" x14ac:dyDescent="0.2">
      <c r="A43" s="146">
        <v>36</v>
      </c>
      <c r="B43" s="171">
        <v>210000036</v>
      </c>
      <c r="C43" s="169" t="s">
        <v>166</v>
      </c>
      <c r="D43" s="157" t="s">
        <v>108</v>
      </c>
      <c r="E43" s="160">
        <v>4</v>
      </c>
      <c r="F43" s="164"/>
      <c r="G43" s="164">
        <f t="shared" si="8"/>
        <v>0</v>
      </c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5"/>
      <c r="V43" s="164"/>
      <c r="W43" s="145"/>
      <c r="X43" s="145"/>
      <c r="Y43" s="145"/>
      <c r="Z43" s="145"/>
      <c r="AA43" s="145"/>
      <c r="AB43" s="145"/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1" x14ac:dyDescent="0.2">
      <c r="A44" s="146">
        <v>37</v>
      </c>
      <c r="B44" s="171">
        <v>210000037</v>
      </c>
      <c r="C44" s="169" t="s">
        <v>138</v>
      </c>
      <c r="D44" s="157" t="s">
        <v>108</v>
      </c>
      <c r="E44" s="160">
        <v>2</v>
      </c>
      <c r="F44" s="164"/>
      <c r="G44" s="164">
        <f t="shared" si="8"/>
        <v>0</v>
      </c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5"/>
      <c r="V44" s="164"/>
      <c r="W44" s="145"/>
      <c r="X44" s="145"/>
      <c r="Y44" s="145"/>
      <c r="Z44" s="145"/>
      <c r="AA44" s="145"/>
      <c r="AB44" s="145"/>
      <c r="AC44" s="145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outlineLevel="1" x14ac:dyDescent="0.2">
      <c r="A45" s="146">
        <v>38</v>
      </c>
      <c r="B45" s="171">
        <v>210000038</v>
      </c>
      <c r="C45" s="169" t="s">
        <v>153</v>
      </c>
      <c r="D45" s="157" t="s">
        <v>108</v>
      </c>
      <c r="E45" s="160">
        <v>1</v>
      </c>
      <c r="F45" s="164"/>
      <c r="G45" s="164">
        <f t="shared" si="8"/>
        <v>0</v>
      </c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5"/>
      <c r="V45" s="164"/>
      <c r="W45" s="145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1" x14ac:dyDescent="0.2">
      <c r="A46" s="146">
        <v>39</v>
      </c>
      <c r="B46" s="171">
        <v>210000039</v>
      </c>
      <c r="C46" s="169" t="s">
        <v>112</v>
      </c>
      <c r="D46" s="157" t="s">
        <v>113</v>
      </c>
      <c r="E46" s="160">
        <v>8</v>
      </c>
      <c r="F46" s="164"/>
      <c r="G46" s="164">
        <f t="shared" si="8"/>
        <v>0</v>
      </c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5"/>
      <c r="V46" s="164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x14ac:dyDescent="0.2">
      <c r="A47" s="153" t="s">
        <v>102</v>
      </c>
      <c r="B47" s="153" t="s">
        <v>67</v>
      </c>
      <c r="C47" s="170" t="s">
        <v>226</v>
      </c>
      <c r="D47" s="158"/>
      <c r="E47" s="161"/>
      <c r="F47" s="166"/>
      <c r="G47" s="166">
        <f>SUMIF(AG48:AG86,"&lt;&gt;NOR",G48:G86)</f>
        <v>0</v>
      </c>
      <c r="H47" s="166"/>
      <c r="I47" s="166">
        <f>SUM(I48:I86)</f>
        <v>1285</v>
      </c>
      <c r="J47" s="166"/>
      <c r="K47" s="166">
        <f>SUM(K48:K86)</f>
        <v>1795</v>
      </c>
      <c r="L47" s="166"/>
      <c r="M47" s="166">
        <f>SUM(M48:M86)</f>
        <v>0</v>
      </c>
      <c r="N47" s="166"/>
      <c r="O47" s="166">
        <f>SUM(O48:O86)</f>
        <v>0</v>
      </c>
      <c r="P47" s="166"/>
      <c r="Q47" s="166">
        <f>SUM(Q48:Q86)</f>
        <v>0</v>
      </c>
      <c r="R47" s="166"/>
      <c r="S47" s="166"/>
      <c r="T47" s="166"/>
      <c r="U47" s="167">
        <f>SUM(U48:U86)</f>
        <v>0</v>
      </c>
      <c r="V47" s="166"/>
    </row>
    <row r="48" spans="1:60" outlineLevel="1" x14ac:dyDescent="0.2">
      <c r="A48" s="146">
        <v>40</v>
      </c>
      <c r="B48" s="171">
        <v>210000040</v>
      </c>
      <c r="C48" s="169" t="s">
        <v>168</v>
      </c>
      <c r="D48" s="157" t="s">
        <v>104</v>
      </c>
      <c r="E48" s="160">
        <v>1</v>
      </c>
      <c r="F48" s="164"/>
      <c r="G48" s="164">
        <f>SUM(E48*F48)</f>
        <v>0</v>
      </c>
      <c r="H48" s="164">
        <v>1285</v>
      </c>
      <c r="I48" s="164">
        <f>ROUND(E48*H48,2)</f>
        <v>1285</v>
      </c>
      <c r="J48" s="164">
        <v>1795</v>
      </c>
      <c r="K48" s="164">
        <f>ROUND(E48*J48,2)</f>
        <v>1795</v>
      </c>
      <c r="L48" s="164">
        <v>21</v>
      </c>
      <c r="M48" s="164">
        <f>G48*(1+L48/100)</f>
        <v>0</v>
      </c>
      <c r="N48" s="164">
        <v>0</v>
      </c>
      <c r="O48" s="164">
        <f>ROUND(E48*N48,2)</f>
        <v>0</v>
      </c>
      <c r="P48" s="164">
        <v>0</v>
      </c>
      <c r="Q48" s="164">
        <f>ROUND(E48*P48,2)</f>
        <v>0</v>
      </c>
      <c r="R48" s="164"/>
      <c r="S48" s="164" t="s">
        <v>105</v>
      </c>
      <c r="T48" s="164">
        <v>0</v>
      </c>
      <c r="U48" s="165">
        <f>ROUND(E48*T48,2)</f>
        <v>0</v>
      </c>
      <c r="V48" s="164"/>
      <c r="W48" s="145"/>
      <c r="X48" s="145"/>
      <c r="Y48" s="145"/>
      <c r="Z48" s="145"/>
      <c r="AA48" s="145"/>
      <c r="AB48" s="145"/>
      <c r="AC48" s="145"/>
      <c r="AD48" s="145"/>
      <c r="AE48" s="145"/>
      <c r="AF48" s="145"/>
      <c r="AG48" s="145"/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outlineLevel="1" x14ac:dyDescent="0.2">
      <c r="A49" s="146">
        <v>41</v>
      </c>
      <c r="B49" s="171">
        <v>210000041</v>
      </c>
      <c r="C49" s="169" t="s">
        <v>206</v>
      </c>
      <c r="D49" s="157" t="s">
        <v>108</v>
      </c>
      <c r="E49" s="160">
        <v>1</v>
      </c>
      <c r="F49" s="164"/>
      <c r="G49" s="164">
        <f t="shared" ref="G49:G51" si="18">SUM(E49*F49)</f>
        <v>0</v>
      </c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5"/>
      <c r="V49" s="164"/>
      <c r="W49" s="145"/>
      <c r="X49" s="145"/>
      <c r="Y49" s="14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outlineLevel="1" x14ac:dyDescent="0.2">
      <c r="A50" s="146">
        <v>42</v>
      </c>
      <c r="B50" s="171">
        <v>210000042</v>
      </c>
      <c r="C50" s="169" t="s">
        <v>207</v>
      </c>
      <c r="D50" s="157" t="s">
        <v>108</v>
      </c>
      <c r="E50" s="160">
        <v>1</v>
      </c>
      <c r="F50" s="164"/>
      <c r="G50" s="164">
        <f t="shared" si="18"/>
        <v>0</v>
      </c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5"/>
      <c r="V50" s="164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outlineLevel="1" x14ac:dyDescent="0.2">
      <c r="A51" s="146">
        <v>43</v>
      </c>
      <c r="B51" s="171">
        <v>210000043</v>
      </c>
      <c r="C51" s="169" t="s">
        <v>203</v>
      </c>
      <c r="D51" s="157" t="s">
        <v>108</v>
      </c>
      <c r="E51" s="160">
        <v>6</v>
      </c>
      <c r="F51" s="164"/>
      <c r="G51" s="164">
        <f t="shared" si="18"/>
        <v>0</v>
      </c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5"/>
      <c r="V51" s="164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outlineLevel="1" x14ac:dyDescent="0.2">
      <c r="A52" s="146">
        <v>44</v>
      </c>
      <c r="B52" s="171">
        <v>210000044</v>
      </c>
      <c r="C52" s="169" t="s">
        <v>183</v>
      </c>
      <c r="D52" s="157" t="s">
        <v>109</v>
      </c>
      <c r="E52" s="160">
        <v>12</v>
      </c>
      <c r="F52" s="164"/>
      <c r="G52" s="164">
        <f t="shared" ref="G52" si="19">SUM(E52*F52)</f>
        <v>0</v>
      </c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5"/>
      <c r="V52" s="164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outlineLevel="1" x14ac:dyDescent="0.2">
      <c r="A53" s="146">
        <v>45</v>
      </c>
      <c r="B53" s="171">
        <v>210000045</v>
      </c>
      <c r="C53" s="169" t="s">
        <v>210</v>
      </c>
      <c r="D53" s="157" t="s">
        <v>109</v>
      </c>
      <c r="E53" s="160">
        <v>8</v>
      </c>
      <c r="F53" s="164"/>
      <c r="G53" s="164">
        <f t="shared" ref="G53:G55" si="20">SUM(E53*F53)</f>
        <v>0</v>
      </c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5"/>
      <c r="V53" s="164"/>
      <c r="W53" s="145"/>
      <c r="X53" s="145"/>
      <c r="Y53" s="145"/>
      <c r="Z53" s="145"/>
      <c r="AA53" s="145"/>
      <c r="AB53" s="145"/>
      <c r="AC53" s="145"/>
      <c r="AD53" s="145"/>
      <c r="AE53" s="145"/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outlineLevel="1" x14ac:dyDescent="0.2">
      <c r="A54" s="146">
        <v>46</v>
      </c>
      <c r="B54" s="171">
        <v>210000046</v>
      </c>
      <c r="C54" s="169" t="s">
        <v>211</v>
      </c>
      <c r="D54" s="157" t="s">
        <v>107</v>
      </c>
      <c r="E54" s="160">
        <v>77</v>
      </c>
      <c r="F54" s="164"/>
      <c r="G54" s="164">
        <f t="shared" si="20"/>
        <v>0</v>
      </c>
      <c r="H54" s="164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5"/>
      <c r="V54" s="164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 outlineLevel="1" x14ac:dyDescent="0.2">
      <c r="A55" s="146">
        <v>47</v>
      </c>
      <c r="B55" s="171">
        <v>210000047</v>
      </c>
      <c r="C55" s="169" t="s">
        <v>195</v>
      </c>
      <c r="D55" s="157" t="s">
        <v>107</v>
      </c>
      <c r="E55" s="160">
        <v>34</v>
      </c>
      <c r="F55" s="164"/>
      <c r="G55" s="164">
        <f t="shared" si="20"/>
        <v>0</v>
      </c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5"/>
      <c r="V55" s="164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</row>
    <row r="56" spans="1:60" outlineLevel="1" x14ac:dyDescent="0.2">
      <c r="A56" s="146">
        <v>48</v>
      </c>
      <c r="B56" s="171">
        <v>210000048</v>
      </c>
      <c r="C56" s="169" t="s">
        <v>208</v>
      </c>
      <c r="D56" s="157" t="s">
        <v>107</v>
      </c>
      <c r="E56" s="160">
        <v>2</v>
      </c>
      <c r="F56" s="164"/>
      <c r="G56" s="164">
        <f t="shared" ref="G56" si="21">SUM(E56*F56)</f>
        <v>0</v>
      </c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5"/>
      <c r="V56" s="164"/>
      <c r="W56" s="145"/>
      <c r="X56" s="145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 outlineLevel="1" x14ac:dyDescent="0.2">
      <c r="A57" s="146">
        <v>49</v>
      </c>
      <c r="B57" s="171">
        <v>210000049</v>
      </c>
      <c r="C57" s="169" t="s">
        <v>181</v>
      </c>
      <c r="D57" s="157" t="s">
        <v>108</v>
      </c>
      <c r="E57" s="160">
        <v>100</v>
      </c>
      <c r="F57" s="164"/>
      <c r="G57" s="164">
        <f t="shared" ref="G57:G67" si="22">SUM(E57*F57)</f>
        <v>0</v>
      </c>
      <c r="H57" s="164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5"/>
      <c r="V57" s="164"/>
      <c r="W57" s="145"/>
      <c r="X57" s="145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outlineLevel="1" x14ac:dyDescent="0.2">
      <c r="A58" s="146">
        <v>50</v>
      </c>
      <c r="B58" s="171">
        <v>210000050</v>
      </c>
      <c r="C58" s="169" t="s">
        <v>110</v>
      </c>
      <c r="D58" s="157" t="s">
        <v>108</v>
      </c>
      <c r="E58" s="160">
        <v>7</v>
      </c>
      <c r="F58" s="164"/>
      <c r="G58" s="164">
        <f t="shared" si="22"/>
        <v>0</v>
      </c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5"/>
      <c r="V58" s="164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</row>
    <row r="59" spans="1:60" outlineLevel="1" x14ac:dyDescent="0.2">
      <c r="A59" s="146">
        <v>51</v>
      </c>
      <c r="B59" s="171">
        <v>210000051</v>
      </c>
      <c r="C59" s="169" t="s">
        <v>193</v>
      </c>
      <c r="D59" s="157" t="s">
        <v>108</v>
      </c>
      <c r="E59" s="160">
        <v>2</v>
      </c>
      <c r="F59" s="164"/>
      <c r="G59" s="164">
        <f t="shared" si="22"/>
        <v>0</v>
      </c>
      <c r="H59" s="164"/>
      <c r="I59" s="164"/>
      <c r="J59" s="164"/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5"/>
      <c r="V59" s="164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outlineLevel="1" x14ac:dyDescent="0.2">
      <c r="A60" s="146">
        <v>52</v>
      </c>
      <c r="B60" s="171">
        <v>210000052</v>
      </c>
      <c r="C60" s="180" t="s">
        <v>146</v>
      </c>
      <c r="D60" s="157" t="s">
        <v>145</v>
      </c>
      <c r="E60" s="160">
        <v>3</v>
      </c>
      <c r="F60" s="164"/>
      <c r="G60" s="164">
        <f t="shared" si="22"/>
        <v>0</v>
      </c>
      <c r="H60" s="164"/>
      <c r="I60" s="164"/>
      <c r="J60" s="164"/>
      <c r="K60" s="164"/>
      <c r="L60" s="164"/>
      <c r="M60" s="164"/>
      <c r="N60" s="164"/>
      <c r="O60" s="164"/>
      <c r="P60" s="164"/>
      <c r="Q60" s="164"/>
      <c r="R60" s="164"/>
      <c r="S60" s="164"/>
      <c r="T60" s="164"/>
      <c r="U60" s="165"/>
      <c r="V60" s="164"/>
      <c r="W60" s="145"/>
      <c r="X60" s="145"/>
      <c r="Y60" s="145"/>
      <c r="Z60" s="145"/>
      <c r="AA60" s="145"/>
      <c r="AB60" s="145"/>
      <c r="AC60" s="145"/>
      <c r="AD60" s="145"/>
      <c r="AE60" s="145"/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</row>
    <row r="61" spans="1:60" outlineLevel="1" x14ac:dyDescent="0.2">
      <c r="A61" s="146">
        <v>53</v>
      </c>
      <c r="B61" s="171">
        <v>210000053</v>
      </c>
      <c r="C61" s="169" t="s">
        <v>147</v>
      </c>
      <c r="D61" s="157" t="s">
        <v>145</v>
      </c>
      <c r="E61" s="160">
        <v>2</v>
      </c>
      <c r="F61" s="164"/>
      <c r="G61" s="164">
        <f t="shared" si="22"/>
        <v>0</v>
      </c>
      <c r="H61" s="164"/>
      <c r="I61" s="164"/>
      <c r="J61" s="164"/>
      <c r="K61" s="164"/>
      <c r="L61" s="164"/>
      <c r="M61" s="164"/>
      <c r="N61" s="164"/>
      <c r="O61" s="164"/>
      <c r="P61" s="164"/>
      <c r="Q61" s="164"/>
      <c r="R61" s="164"/>
      <c r="S61" s="164"/>
      <c r="T61" s="164"/>
      <c r="U61" s="165"/>
      <c r="V61" s="164"/>
      <c r="W61" s="145"/>
      <c r="X61" s="145"/>
      <c r="Y61" s="145"/>
      <c r="Z61" s="145"/>
      <c r="AA61" s="145"/>
      <c r="AB61" s="145"/>
      <c r="AC61" s="145"/>
      <c r="AD61" s="145"/>
      <c r="AE61" s="145"/>
      <c r="AF61" s="145"/>
      <c r="AG61" s="145"/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outlineLevel="1" x14ac:dyDescent="0.2">
      <c r="A62" s="146">
        <v>54</v>
      </c>
      <c r="B62" s="171">
        <v>210000054</v>
      </c>
      <c r="C62" s="169" t="s">
        <v>148</v>
      </c>
      <c r="D62" s="157" t="s">
        <v>149</v>
      </c>
      <c r="E62" s="160">
        <v>0.01</v>
      </c>
      <c r="F62" s="164"/>
      <c r="G62" s="164">
        <f t="shared" si="22"/>
        <v>0</v>
      </c>
      <c r="H62" s="164"/>
      <c r="I62" s="164"/>
      <c r="J62" s="164"/>
      <c r="K62" s="164"/>
      <c r="L62" s="164"/>
      <c r="M62" s="164"/>
      <c r="N62" s="164"/>
      <c r="O62" s="164"/>
      <c r="P62" s="164"/>
      <c r="Q62" s="164"/>
      <c r="R62" s="164"/>
      <c r="S62" s="164"/>
      <c r="T62" s="164"/>
      <c r="U62" s="165"/>
      <c r="V62" s="164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</row>
    <row r="63" spans="1:60" outlineLevel="1" x14ac:dyDescent="0.2">
      <c r="A63" s="146">
        <v>55</v>
      </c>
      <c r="B63" s="171">
        <v>210000055</v>
      </c>
      <c r="C63" s="169" t="s">
        <v>150</v>
      </c>
      <c r="D63" s="157" t="s">
        <v>145</v>
      </c>
      <c r="E63" s="160">
        <v>3</v>
      </c>
      <c r="F63" s="164"/>
      <c r="G63" s="164">
        <f t="shared" si="22"/>
        <v>0</v>
      </c>
      <c r="H63" s="164"/>
      <c r="I63" s="164"/>
      <c r="J63" s="164"/>
      <c r="K63" s="164"/>
      <c r="L63" s="164"/>
      <c r="M63" s="164"/>
      <c r="N63" s="164"/>
      <c r="O63" s="164"/>
      <c r="P63" s="164"/>
      <c r="Q63" s="164"/>
      <c r="R63" s="164"/>
      <c r="S63" s="164"/>
      <c r="T63" s="164"/>
      <c r="U63" s="165"/>
      <c r="V63" s="164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outlineLevel="1" x14ac:dyDescent="0.2">
      <c r="A64" s="146">
        <v>56</v>
      </c>
      <c r="B64" s="171">
        <v>210000056</v>
      </c>
      <c r="C64" s="169" t="s">
        <v>151</v>
      </c>
      <c r="D64" s="157" t="s">
        <v>145</v>
      </c>
      <c r="E64" s="160">
        <v>3</v>
      </c>
      <c r="F64" s="164"/>
      <c r="G64" s="164">
        <f t="shared" si="22"/>
        <v>0</v>
      </c>
      <c r="H64" s="164"/>
      <c r="I64" s="164"/>
      <c r="J64" s="164"/>
      <c r="K64" s="164"/>
      <c r="L64" s="164"/>
      <c r="M64" s="164"/>
      <c r="N64" s="164"/>
      <c r="O64" s="164"/>
      <c r="P64" s="164"/>
      <c r="Q64" s="164"/>
      <c r="R64" s="164"/>
      <c r="S64" s="164"/>
      <c r="T64" s="164"/>
      <c r="U64" s="165"/>
      <c r="V64" s="164"/>
      <c r="W64" s="145"/>
      <c r="X64" s="145"/>
      <c r="Y64" s="145"/>
      <c r="Z64" s="145"/>
      <c r="AA64" s="145"/>
      <c r="AB64" s="145"/>
      <c r="AC64" s="145"/>
      <c r="AD64" s="145"/>
      <c r="AE64" s="145"/>
      <c r="AF64" s="145"/>
      <c r="AG64" s="145"/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</row>
    <row r="65" spans="1:60" outlineLevel="1" x14ac:dyDescent="0.2">
      <c r="A65" s="146">
        <v>57</v>
      </c>
      <c r="B65" s="171">
        <v>210000057</v>
      </c>
      <c r="C65" s="169" t="s">
        <v>111</v>
      </c>
      <c r="D65" s="157" t="s">
        <v>107</v>
      </c>
      <c r="E65" s="160">
        <v>26</v>
      </c>
      <c r="F65" s="164"/>
      <c r="G65" s="164">
        <f t="shared" si="22"/>
        <v>0</v>
      </c>
      <c r="H65" s="164"/>
      <c r="I65" s="164"/>
      <c r="J65" s="164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5"/>
      <c r="V65" s="164"/>
      <c r="W65" s="145"/>
      <c r="X65" s="145"/>
      <c r="Y65" s="145"/>
      <c r="Z65" s="145"/>
      <c r="AA65" s="145"/>
      <c r="AB65" s="145"/>
      <c r="AC65" s="145"/>
      <c r="AD65" s="145"/>
      <c r="AE65" s="145"/>
      <c r="AF65" s="145"/>
      <c r="AG65" s="145"/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</row>
    <row r="66" spans="1:60" outlineLevel="1" x14ac:dyDescent="0.2">
      <c r="A66" s="146">
        <v>58</v>
      </c>
      <c r="B66" s="171">
        <v>210000058</v>
      </c>
      <c r="C66" s="169" t="s">
        <v>194</v>
      </c>
      <c r="D66" s="157" t="s">
        <v>108</v>
      </c>
      <c r="E66" s="160">
        <v>1</v>
      </c>
      <c r="F66" s="164"/>
      <c r="G66" s="164">
        <f t="shared" si="22"/>
        <v>0</v>
      </c>
      <c r="H66" s="164"/>
      <c r="I66" s="164"/>
      <c r="J66" s="164"/>
      <c r="K66" s="164"/>
      <c r="L66" s="164"/>
      <c r="M66" s="164"/>
      <c r="N66" s="164"/>
      <c r="O66" s="164"/>
      <c r="P66" s="164"/>
      <c r="Q66" s="164"/>
      <c r="R66" s="164"/>
      <c r="S66" s="164"/>
      <c r="T66" s="164"/>
      <c r="U66" s="165"/>
      <c r="V66" s="164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</row>
    <row r="67" spans="1:60" outlineLevel="1" x14ac:dyDescent="0.2">
      <c r="A67" s="146">
        <v>59</v>
      </c>
      <c r="B67" s="171">
        <v>210000059</v>
      </c>
      <c r="C67" s="169" t="s">
        <v>213</v>
      </c>
      <c r="D67" s="157" t="s">
        <v>108</v>
      </c>
      <c r="E67" s="160">
        <v>1</v>
      </c>
      <c r="F67" s="164"/>
      <c r="G67" s="164">
        <f t="shared" si="22"/>
        <v>0</v>
      </c>
      <c r="H67" s="164"/>
      <c r="I67" s="164"/>
      <c r="J67" s="164"/>
      <c r="K67" s="164"/>
      <c r="L67" s="164"/>
      <c r="M67" s="164"/>
      <c r="N67" s="164"/>
      <c r="O67" s="164"/>
      <c r="P67" s="164"/>
      <c r="Q67" s="164"/>
      <c r="R67" s="164"/>
      <c r="S67" s="164"/>
      <c r="T67" s="164"/>
      <c r="U67" s="165"/>
      <c r="V67" s="164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  <c r="BH67" s="145"/>
    </row>
    <row r="68" spans="1:60" outlineLevel="1" x14ac:dyDescent="0.2">
      <c r="A68" s="146">
        <v>60</v>
      </c>
      <c r="B68" s="171">
        <v>210000060</v>
      </c>
      <c r="C68" s="169" t="s">
        <v>152</v>
      </c>
      <c r="D68" s="157" t="s">
        <v>108</v>
      </c>
      <c r="E68" s="160">
        <v>1</v>
      </c>
      <c r="F68" s="164"/>
      <c r="G68" s="164">
        <f t="shared" ref="G68:G71" si="23">SUM(E68*F68)</f>
        <v>0</v>
      </c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5"/>
      <c r="V68" s="164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 outlineLevel="1" x14ac:dyDescent="0.2">
      <c r="A69" s="146">
        <v>61</v>
      </c>
      <c r="B69" s="171">
        <v>210000061</v>
      </c>
      <c r="C69" s="169" t="s">
        <v>212</v>
      </c>
      <c r="D69" s="157" t="s">
        <v>108</v>
      </c>
      <c r="E69" s="160">
        <v>1</v>
      </c>
      <c r="F69" s="164"/>
      <c r="G69" s="164">
        <f t="shared" si="23"/>
        <v>0</v>
      </c>
      <c r="H69" s="164"/>
      <c r="I69" s="164"/>
      <c r="J69" s="164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5"/>
      <c r="V69" s="164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</row>
    <row r="70" spans="1:60" outlineLevel="1" x14ac:dyDescent="0.2">
      <c r="A70" s="146">
        <v>62</v>
      </c>
      <c r="B70" s="171">
        <v>210000062</v>
      </c>
      <c r="C70" s="169" t="s">
        <v>205</v>
      </c>
      <c r="D70" s="157" t="s">
        <v>108</v>
      </c>
      <c r="E70" s="160">
        <v>1</v>
      </c>
      <c r="F70" s="164"/>
      <c r="G70" s="164">
        <f t="shared" si="23"/>
        <v>0</v>
      </c>
      <c r="H70" s="164"/>
      <c r="I70" s="164"/>
      <c r="J70" s="164"/>
      <c r="K70" s="164"/>
      <c r="L70" s="164"/>
      <c r="M70" s="164"/>
      <c r="N70" s="164"/>
      <c r="O70" s="164"/>
      <c r="P70" s="164"/>
      <c r="Q70" s="164"/>
      <c r="R70" s="164"/>
      <c r="S70" s="164"/>
      <c r="T70" s="164"/>
      <c r="U70" s="165"/>
      <c r="V70" s="164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  <c r="BG70" s="145"/>
      <c r="BH70" s="145"/>
    </row>
    <row r="71" spans="1:60" outlineLevel="1" x14ac:dyDescent="0.2">
      <c r="A71" s="146">
        <v>63</v>
      </c>
      <c r="B71" s="171">
        <v>210000063</v>
      </c>
      <c r="C71" s="169" t="s">
        <v>139</v>
      </c>
      <c r="D71" s="157" t="s">
        <v>108</v>
      </c>
      <c r="E71" s="160">
        <v>1</v>
      </c>
      <c r="F71" s="164"/>
      <c r="G71" s="164">
        <f t="shared" si="23"/>
        <v>0</v>
      </c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5"/>
      <c r="V71" s="164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45"/>
      <c r="BG71" s="145"/>
      <c r="BH71" s="145"/>
    </row>
    <row r="72" spans="1:60" outlineLevel="1" x14ac:dyDescent="0.2">
      <c r="A72" s="146">
        <v>64</v>
      </c>
      <c r="B72" s="171">
        <v>210000064</v>
      </c>
      <c r="C72" s="169" t="s">
        <v>202</v>
      </c>
      <c r="D72" s="157" t="s">
        <v>108</v>
      </c>
      <c r="E72" s="160">
        <v>36</v>
      </c>
      <c r="F72" s="164"/>
      <c r="G72" s="164">
        <f t="shared" ref="G72:G73" si="24">SUM(E72*F72)</f>
        <v>0</v>
      </c>
      <c r="H72" s="164"/>
      <c r="I72" s="164"/>
      <c r="J72" s="164"/>
      <c r="K72" s="164"/>
      <c r="L72" s="164"/>
      <c r="M72" s="164"/>
      <c r="N72" s="164"/>
      <c r="O72" s="164"/>
      <c r="P72" s="164"/>
      <c r="Q72" s="164"/>
      <c r="R72" s="164"/>
      <c r="S72" s="164"/>
      <c r="T72" s="164"/>
      <c r="U72" s="165"/>
      <c r="V72" s="164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  <c r="BG72" s="145"/>
      <c r="BH72" s="145"/>
    </row>
    <row r="73" spans="1:60" outlineLevel="1" x14ac:dyDescent="0.2">
      <c r="A73" s="146">
        <v>65</v>
      </c>
      <c r="B73" s="171">
        <v>210000065</v>
      </c>
      <c r="C73" s="169" t="s">
        <v>196</v>
      </c>
      <c r="D73" s="157" t="s">
        <v>108</v>
      </c>
      <c r="E73" s="160">
        <v>25</v>
      </c>
      <c r="F73" s="164"/>
      <c r="G73" s="164">
        <f t="shared" si="24"/>
        <v>0</v>
      </c>
      <c r="H73" s="164"/>
      <c r="I73" s="164"/>
      <c r="J73" s="164"/>
      <c r="K73" s="164"/>
      <c r="L73" s="164"/>
      <c r="M73" s="164"/>
      <c r="N73" s="164"/>
      <c r="O73" s="164"/>
      <c r="P73" s="164"/>
      <c r="Q73" s="164"/>
      <c r="R73" s="164"/>
      <c r="S73" s="164"/>
      <c r="T73" s="164"/>
      <c r="U73" s="165"/>
      <c r="V73" s="164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5"/>
      <c r="BB73" s="145"/>
      <c r="BC73" s="145"/>
      <c r="BD73" s="145"/>
      <c r="BE73" s="145"/>
      <c r="BF73" s="145"/>
      <c r="BG73" s="145"/>
      <c r="BH73" s="145"/>
    </row>
    <row r="74" spans="1:60" outlineLevel="1" x14ac:dyDescent="0.2">
      <c r="A74" s="146">
        <v>66</v>
      </c>
      <c r="B74" s="171">
        <v>210000066</v>
      </c>
      <c r="C74" s="185" t="s">
        <v>186</v>
      </c>
      <c r="D74" s="186" t="s">
        <v>108</v>
      </c>
      <c r="E74" s="187">
        <v>4</v>
      </c>
      <c r="F74" s="188"/>
      <c r="G74" s="164">
        <f t="shared" ref="G74:G86" si="25">SUM(E74*F74)</f>
        <v>0</v>
      </c>
      <c r="H74" s="164"/>
      <c r="I74" s="164"/>
      <c r="J74" s="164"/>
      <c r="K74" s="164"/>
      <c r="L74" s="164"/>
      <c r="M74" s="164"/>
      <c r="N74" s="164"/>
      <c r="O74" s="164"/>
      <c r="P74" s="164"/>
      <c r="Q74" s="164"/>
      <c r="R74" s="164"/>
      <c r="S74" s="164"/>
      <c r="T74" s="164"/>
      <c r="U74" s="165"/>
      <c r="V74" s="164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5"/>
      <c r="BB74" s="145"/>
      <c r="BC74" s="145"/>
      <c r="BD74" s="145"/>
      <c r="BE74" s="145"/>
      <c r="BF74" s="145"/>
      <c r="BG74" s="145"/>
      <c r="BH74" s="145"/>
    </row>
    <row r="75" spans="1:60" outlineLevel="1" x14ac:dyDescent="0.2">
      <c r="A75" s="146">
        <v>67</v>
      </c>
      <c r="B75" s="171">
        <v>210000067</v>
      </c>
      <c r="C75" s="185" t="s">
        <v>187</v>
      </c>
      <c r="D75" s="186" t="s">
        <v>108</v>
      </c>
      <c r="E75" s="187">
        <v>1</v>
      </c>
      <c r="F75" s="188"/>
      <c r="G75" s="164">
        <f t="shared" si="25"/>
        <v>0</v>
      </c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5"/>
      <c r="V75" s="164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  <c r="BA75" s="145"/>
      <c r="BB75" s="145"/>
      <c r="BC75" s="145"/>
      <c r="BD75" s="145"/>
      <c r="BE75" s="145"/>
      <c r="BF75" s="145"/>
      <c r="BG75" s="145"/>
      <c r="BH75" s="145"/>
    </row>
    <row r="76" spans="1:60" outlineLevel="1" x14ac:dyDescent="0.2">
      <c r="A76" s="146">
        <v>68</v>
      </c>
      <c r="B76" s="171">
        <v>210000068</v>
      </c>
      <c r="C76" s="169" t="s">
        <v>197</v>
      </c>
      <c r="D76" s="157" t="s">
        <v>108</v>
      </c>
      <c r="E76" s="160">
        <v>1</v>
      </c>
      <c r="F76" s="164"/>
      <c r="G76" s="164">
        <f t="shared" si="25"/>
        <v>0</v>
      </c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5"/>
      <c r="V76" s="164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</row>
    <row r="77" spans="1:60" outlineLevel="1" x14ac:dyDescent="0.2">
      <c r="A77" s="146">
        <v>69</v>
      </c>
      <c r="B77" s="171">
        <v>210000069</v>
      </c>
      <c r="C77" s="169" t="s">
        <v>219</v>
      </c>
      <c r="D77" s="157" t="s">
        <v>108</v>
      </c>
      <c r="E77" s="160">
        <v>1</v>
      </c>
      <c r="F77" s="164"/>
      <c r="G77" s="164">
        <f t="shared" si="25"/>
        <v>0</v>
      </c>
      <c r="H77" s="164"/>
      <c r="I77" s="164"/>
      <c r="J77" s="164"/>
      <c r="K77" s="164"/>
      <c r="L77" s="164"/>
      <c r="M77" s="164"/>
      <c r="N77" s="164"/>
      <c r="O77" s="164"/>
      <c r="P77" s="164"/>
      <c r="Q77" s="164"/>
      <c r="R77" s="164"/>
      <c r="S77" s="164"/>
      <c r="T77" s="164"/>
      <c r="U77" s="165"/>
      <c r="V77" s="164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outlineLevel="1" x14ac:dyDescent="0.2">
      <c r="A78" s="146">
        <v>70</v>
      </c>
      <c r="B78" s="171">
        <v>210000070</v>
      </c>
      <c r="C78" s="169" t="s">
        <v>216</v>
      </c>
      <c r="D78" s="157" t="s">
        <v>108</v>
      </c>
      <c r="E78" s="160">
        <v>1</v>
      </c>
      <c r="F78" s="164"/>
      <c r="G78" s="164">
        <f t="shared" si="25"/>
        <v>0</v>
      </c>
      <c r="H78" s="164"/>
      <c r="I78" s="164"/>
      <c r="J78" s="164"/>
      <c r="K78" s="164"/>
      <c r="L78" s="164"/>
      <c r="M78" s="164"/>
      <c r="N78" s="164"/>
      <c r="O78" s="164"/>
      <c r="P78" s="164"/>
      <c r="Q78" s="164"/>
      <c r="R78" s="164"/>
      <c r="S78" s="164"/>
      <c r="T78" s="164"/>
      <c r="U78" s="165"/>
      <c r="V78" s="164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outlineLevel="1" x14ac:dyDescent="0.2">
      <c r="A79" s="146">
        <v>71</v>
      </c>
      <c r="B79" s="171">
        <v>210000071</v>
      </c>
      <c r="C79" s="169" t="s">
        <v>217</v>
      </c>
      <c r="D79" s="157" t="s">
        <v>108</v>
      </c>
      <c r="E79" s="160">
        <v>2</v>
      </c>
      <c r="F79" s="164"/>
      <c r="G79" s="164">
        <f t="shared" si="25"/>
        <v>0</v>
      </c>
      <c r="H79" s="164"/>
      <c r="I79" s="164"/>
      <c r="J79" s="164"/>
      <c r="K79" s="164"/>
      <c r="L79" s="164"/>
      <c r="M79" s="164"/>
      <c r="N79" s="164"/>
      <c r="O79" s="164"/>
      <c r="P79" s="164"/>
      <c r="Q79" s="164"/>
      <c r="R79" s="164"/>
      <c r="S79" s="164"/>
      <c r="T79" s="164"/>
      <c r="U79" s="165"/>
      <c r="V79" s="164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</row>
    <row r="80" spans="1:60" outlineLevel="1" x14ac:dyDescent="0.2">
      <c r="A80" s="146">
        <v>72</v>
      </c>
      <c r="B80" s="171">
        <v>210000072</v>
      </c>
      <c r="C80" s="169" t="s">
        <v>185</v>
      </c>
      <c r="D80" s="157" t="s">
        <v>108</v>
      </c>
      <c r="E80" s="160">
        <v>2</v>
      </c>
      <c r="F80" s="164"/>
      <c r="G80" s="164">
        <f t="shared" si="25"/>
        <v>0</v>
      </c>
      <c r="H80" s="164"/>
      <c r="I80" s="164"/>
      <c r="J80" s="164"/>
      <c r="K80" s="164"/>
      <c r="L80" s="164"/>
      <c r="M80" s="164"/>
      <c r="N80" s="164"/>
      <c r="O80" s="164"/>
      <c r="P80" s="164"/>
      <c r="Q80" s="164"/>
      <c r="R80" s="164"/>
      <c r="S80" s="164"/>
      <c r="T80" s="164"/>
      <c r="U80" s="165"/>
      <c r="V80" s="164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1" x14ac:dyDescent="0.2">
      <c r="A81" s="146">
        <v>73</v>
      </c>
      <c r="B81" s="171">
        <v>210000073</v>
      </c>
      <c r="C81" s="169" t="s">
        <v>184</v>
      </c>
      <c r="D81" s="157" t="s">
        <v>108</v>
      </c>
      <c r="E81" s="160">
        <v>2</v>
      </c>
      <c r="F81" s="164"/>
      <c r="G81" s="164">
        <f t="shared" si="25"/>
        <v>0</v>
      </c>
      <c r="H81" s="164"/>
      <c r="I81" s="164"/>
      <c r="J81" s="164"/>
      <c r="K81" s="164"/>
      <c r="L81" s="164"/>
      <c r="M81" s="164"/>
      <c r="N81" s="164"/>
      <c r="O81" s="164"/>
      <c r="P81" s="164"/>
      <c r="Q81" s="164"/>
      <c r="R81" s="164"/>
      <c r="S81" s="164"/>
      <c r="T81" s="164"/>
      <c r="U81" s="165"/>
      <c r="V81" s="164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outlineLevel="1" x14ac:dyDescent="0.2">
      <c r="A82" s="146">
        <v>74</v>
      </c>
      <c r="B82" s="171">
        <v>210000074</v>
      </c>
      <c r="C82" s="169" t="s">
        <v>165</v>
      </c>
      <c r="D82" s="157" t="s">
        <v>108</v>
      </c>
      <c r="E82" s="160">
        <v>3</v>
      </c>
      <c r="F82" s="164"/>
      <c r="G82" s="164">
        <f t="shared" si="25"/>
        <v>0</v>
      </c>
      <c r="H82" s="164"/>
      <c r="I82" s="164"/>
      <c r="J82" s="164"/>
      <c r="K82" s="164"/>
      <c r="L82" s="164"/>
      <c r="M82" s="164"/>
      <c r="N82" s="164"/>
      <c r="O82" s="164"/>
      <c r="P82" s="164"/>
      <c r="Q82" s="164"/>
      <c r="R82" s="164"/>
      <c r="S82" s="164"/>
      <c r="T82" s="164"/>
      <c r="U82" s="165"/>
      <c r="V82" s="164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</row>
    <row r="83" spans="1:60" outlineLevel="1" x14ac:dyDescent="0.2">
      <c r="A83" s="146">
        <v>75</v>
      </c>
      <c r="B83" s="171">
        <v>210000075</v>
      </c>
      <c r="C83" s="169" t="s">
        <v>166</v>
      </c>
      <c r="D83" s="157" t="s">
        <v>108</v>
      </c>
      <c r="E83" s="160">
        <v>4</v>
      </c>
      <c r="F83" s="164"/>
      <c r="G83" s="164">
        <f t="shared" si="25"/>
        <v>0</v>
      </c>
      <c r="H83" s="164"/>
      <c r="I83" s="164"/>
      <c r="J83" s="164"/>
      <c r="K83" s="164"/>
      <c r="L83" s="164"/>
      <c r="M83" s="164"/>
      <c r="N83" s="164"/>
      <c r="O83" s="164"/>
      <c r="P83" s="164"/>
      <c r="Q83" s="164"/>
      <c r="R83" s="164"/>
      <c r="S83" s="164"/>
      <c r="T83" s="164"/>
      <c r="U83" s="165"/>
      <c r="V83" s="164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1" x14ac:dyDescent="0.2">
      <c r="A84" s="146">
        <v>76</v>
      </c>
      <c r="B84" s="171">
        <v>210000076</v>
      </c>
      <c r="C84" s="169" t="s">
        <v>138</v>
      </c>
      <c r="D84" s="157" t="s">
        <v>108</v>
      </c>
      <c r="E84" s="160">
        <v>2</v>
      </c>
      <c r="F84" s="164"/>
      <c r="G84" s="164">
        <f t="shared" si="25"/>
        <v>0</v>
      </c>
      <c r="H84" s="164"/>
      <c r="I84" s="164"/>
      <c r="J84" s="164"/>
      <c r="K84" s="164"/>
      <c r="L84" s="164"/>
      <c r="M84" s="164"/>
      <c r="N84" s="164"/>
      <c r="O84" s="164"/>
      <c r="P84" s="164"/>
      <c r="Q84" s="164"/>
      <c r="R84" s="164"/>
      <c r="S84" s="164"/>
      <c r="T84" s="164"/>
      <c r="U84" s="165"/>
      <c r="V84" s="164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outlineLevel="1" x14ac:dyDescent="0.2">
      <c r="A85" s="146">
        <v>77</v>
      </c>
      <c r="B85" s="171">
        <v>210000077</v>
      </c>
      <c r="C85" s="169" t="s">
        <v>153</v>
      </c>
      <c r="D85" s="157" t="s">
        <v>108</v>
      </c>
      <c r="E85" s="160">
        <v>1</v>
      </c>
      <c r="F85" s="164"/>
      <c r="G85" s="164">
        <f t="shared" si="25"/>
        <v>0</v>
      </c>
      <c r="H85" s="164"/>
      <c r="I85" s="164"/>
      <c r="J85" s="164"/>
      <c r="K85" s="164"/>
      <c r="L85" s="164"/>
      <c r="M85" s="164"/>
      <c r="N85" s="164"/>
      <c r="O85" s="164"/>
      <c r="P85" s="164"/>
      <c r="Q85" s="164"/>
      <c r="R85" s="164"/>
      <c r="S85" s="164"/>
      <c r="T85" s="164"/>
      <c r="U85" s="165"/>
      <c r="V85" s="164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 outlineLevel="1" x14ac:dyDescent="0.2">
      <c r="A86" s="146">
        <v>78</v>
      </c>
      <c r="B86" s="171">
        <v>210000078</v>
      </c>
      <c r="C86" s="169" t="s">
        <v>112</v>
      </c>
      <c r="D86" s="157" t="s">
        <v>113</v>
      </c>
      <c r="E86" s="160">
        <v>8</v>
      </c>
      <c r="F86" s="164"/>
      <c r="G86" s="164">
        <f t="shared" si="25"/>
        <v>0</v>
      </c>
      <c r="H86" s="164"/>
      <c r="I86" s="164"/>
      <c r="J86" s="164"/>
      <c r="K86" s="164"/>
      <c r="L86" s="164"/>
      <c r="M86" s="164"/>
      <c r="N86" s="164"/>
      <c r="O86" s="164"/>
      <c r="P86" s="164"/>
      <c r="Q86" s="164"/>
      <c r="R86" s="164"/>
      <c r="S86" s="164"/>
      <c r="T86" s="164"/>
      <c r="U86" s="165"/>
      <c r="V86" s="164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outlineLevel="1" x14ac:dyDescent="0.2">
      <c r="A87" s="153" t="s">
        <v>102</v>
      </c>
      <c r="B87" s="153" t="s">
        <v>68</v>
      </c>
      <c r="C87" s="170" t="s">
        <v>214</v>
      </c>
      <c r="D87" s="158"/>
      <c r="E87" s="161"/>
      <c r="F87" s="166"/>
      <c r="G87" s="166">
        <f>SUMIF(AG88:AG96,"&lt;&gt;NOR",G88:G96)</f>
        <v>0</v>
      </c>
      <c r="H87" s="164"/>
      <c r="I87" s="164"/>
      <c r="J87" s="164"/>
      <c r="K87" s="164"/>
      <c r="L87" s="164"/>
      <c r="M87" s="164"/>
      <c r="N87" s="164"/>
      <c r="O87" s="164"/>
      <c r="P87" s="164"/>
      <c r="Q87" s="164"/>
      <c r="R87" s="164"/>
      <c r="S87" s="164"/>
      <c r="T87" s="164"/>
      <c r="U87" s="165"/>
      <c r="V87" s="164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</row>
    <row r="88" spans="1:60" outlineLevel="1" x14ac:dyDescent="0.2">
      <c r="A88" s="146">
        <v>79</v>
      </c>
      <c r="B88" s="171">
        <v>210000079</v>
      </c>
      <c r="C88" s="169" t="s">
        <v>204</v>
      </c>
      <c r="D88" s="157" t="s">
        <v>108</v>
      </c>
      <c r="E88" s="160">
        <v>2</v>
      </c>
      <c r="F88" s="164"/>
      <c r="G88" s="164">
        <f>SUM(E88*F88)</f>
        <v>0</v>
      </c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  <c r="U88" s="165"/>
      <c r="V88" s="164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</row>
    <row r="89" spans="1:60" outlineLevel="1" x14ac:dyDescent="0.2">
      <c r="A89" s="146">
        <v>80</v>
      </c>
      <c r="B89" s="171">
        <v>210000080</v>
      </c>
      <c r="C89" s="169" t="s">
        <v>194</v>
      </c>
      <c r="D89" s="157" t="s">
        <v>108</v>
      </c>
      <c r="E89" s="160">
        <v>1</v>
      </c>
      <c r="F89" s="164"/>
      <c r="G89" s="164">
        <f t="shared" ref="G89:G90" si="26">SUM(E89*F89)</f>
        <v>0</v>
      </c>
      <c r="H89" s="164"/>
      <c r="I89" s="164"/>
      <c r="J89" s="164"/>
      <c r="K89" s="164"/>
      <c r="L89" s="164"/>
      <c r="M89" s="164"/>
      <c r="N89" s="164"/>
      <c r="O89" s="164"/>
      <c r="P89" s="164"/>
      <c r="Q89" s="164"/>
      <c r="R89" s="164"/>
      <c r="S89" s="164"/>
      <c r="T89" s="164"/>
      <c r="U89" s="165"/>
      <c r="V89" s="164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</row>
    <row r="90" spans="1:60" outlineLevel="1" x14ac:dyDescent="0.2">
      <c r="A90" s="146">
        <v>81</v>
      </c>
      <c r="B90" s="171">
        <v>210000081</v>
      </c>
      <c r="C90" s="169" t="s">
        <v>195</v>
      </c>
      <c r="D90" s="157" t="s">
        <v>107</v>
      </c>
      <c r="E90" s="160">
        <v>6</v>
      </c>
      <c r="F90" s="164"/>
      <c r="G90" s="164">
        <f t="shared" si="26"/>
        <v>0</v>
      </c>
      <c r="H90" s="164"/>
      <c r="I90" s="164"/>
      <c r="J90" s="164"/>
      <c r="K90" s="164"/>
      <c r="L90" s="164"/>
      <c r="M90" s="164"/>
      <c r="N90" s="164"/>
      <c r="O90" s="164"/>
      <c r="P90" s="164"/>
      <c r="Q90" s="164"/>
      <c r="R90" s="164"/>
      <c r="S90" s="164"/>
      <c r="T90" s="164"/>
      <c r="U90" s="165"/>
      <c r="V90" s="164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</row>
    <row r="91" spans="1:60" outlineLevel="1" x14ac:dyDescent="0.2">
      <c r="A91" s="146">
        <v>82</v>
      </c>
      <c r="B91" s="171">
        <v>210000082</v>
      </c>
      <c r="C91" s="169" t="s">
        <v>181</v>
      </c>
      <c r="D91" s="157" t="s">
        <v>108</v>
      </c>
      <c r="E91" s="160">
        <v>20</v>
      </c>
      <c r="F91" s="164"/>
      <c r="G91" s="164">
        <f t="shared" ref="G91" si="27">SUM(E91*F91)</f>
        <v>0</v>
      </c>
      <c r="H91" s="164"/>
      <c r="I91" s="164"/>
      <c r="J91" s="164"/>
      <c r="K91" s="164"/>
      <c r="L91" s="164"/>
      <c r="M91" s="164"/>
      <c r="N91" s="164"/>
      <c r="O91" s="164"/>
      <c r="P91" s="164"/>
      <c r="Q91" s="164"/>
      <c r="R91" s="164"/>
      <c r="S91" s="164"/>
      <c r="T91" s="164"/>
      <c r="U91" s="165"/>
      <c r="V91" s="164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</row>
    <row r="92" spans="1:60" outlineLevel="1" x14ac:dyDescent="0.2">
      <c r="A92" s="146">
        <v>83</v>
      </c>
      <c r="B92" s="171">
        <v>210000083</v>
      </c>
      <c r="C92" s="169" t="s">
        <v>216</v>
      </c>
      <c r="D92" s="157" t="s">
        <v>108</v>
      </c>
      <c r="E92" s="160">
        <v>1</v>
      </c>
      <c r="F92" s="164"/>
      <c r="G92" s="164">
        <f t="shared" ref="G92" si="28">SUM(E92*F92)</f>
        <v>0</v>
      </c>
      <c r="H92" s="164"/>
      <c r="I92" s="164"/>
      <c r="J92" s="164"/>
      <c r="K92" s="164"/>
      <c r="L92" s="164"/>
      <c r="M92" s="164"/>
      <c r="N92" s="164"/>
      <c r="O92" s="164"/>
      <c r="P92" s="164"/>
      <c r="Q92" s="164"/>
      <c r="R92" s="164"/>
      <c r="S92" s="164"/>
      <c r="T92" s="164"/>
      <c r="U92" s="165"/>
      <c r="V92" s="164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 ht="33.75" outlineLevel="1" x14ac:dyDescent="0.2">
      <c r="A93" s="146">
        <v>84</v>
      </c>
      <c r="B93" s="171">
        <v>210000084</v>
      </c>
      <c r="C93" s="169" t="s">
        <v>140</v>
      </c>
      <c r="D93" s="157" t="s">
        <v>141</v>
      </c>
      <c r="E93" s="160">
        <v>8</v>
      </c>
      <c r="F93" s="164"/>
      <c r="G93" s="164">
        <f t="shared" ref="G93" si="29">SUM(E93*F93)</f>
        <v>0</v>
      </c>
      <c r="H93" s="164"/>
      <c r="I93" s="164"/>
      <c r="J93" s="164"/>
      <c r="K93" s="164"/>
      <c r="L93" s="164"/>
      <c r="M93" s="164"/>
      <c r="N93" s="164"/>
      <c r="O93" s="164"/>
      <c r="P93" s="164"/>
      <c r="Q93" s="164"/>
      <c r="R93" s="164"/>
      <c r="S93" s="164"/>
      <c r="T93" s="164"/>
      <c r="U93" s="165"/>
      <c r="V93" s="164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</row>
    <row r="94" spans="1:60" outlineLevel="1" x14ac:dyDescent="0.2">
      <c r="A94" s="146">
        <v>85</v>
      </c>
      <c r="B94" s="171">
        <v>210000085</v>
      </c>
      <c r="C94" s="169" t="s">
        <v>201</v>
      </c>
      <c r="D94" s="157" t="s">
        <v>108</v>
      </c>
      <c r="E94" s="160">
        <v>1</v>
      </c>
      <c r="F94" s="164"/>
      <c r="G94" s="164">
        <f t="shared" ref="G94" si="30">SUM(E94*F94)</f>
        <v>0</v>
      </c>
      <c r="H94" s="164"/>
      <c r="I94" s="164"/>
      <c r="J94" s="164"/>
      <c r="K94" s="164"/>
      <c r="L94" s="164"/>
      <c r="M94" s="164"/>
      <c r="N94" s="164"/>
      <c r="O94" s="164"/>
      <c r="P94" s="164"/>
      <c r="Q94" s="164"/>
      <c r="R94" s="164"/>
      <c r="S94" s="164"/>
      <c r="T94" s="164"/>
      <c r="U94" s="165"/>
      <c r="V94" s="164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</row>
    <row r="95" spans="1:60" outlineLevel="1" x14ac:dyDescent="0.2">
      <c r="A95" s="146">
        <v>86</v>
      </c>
      <c r="B95" s="171">
        <v>210000086</v>
      </c>
      <c r="C95" s="169" t="s">
        <v>215</v>
      </c>
      <c r="D95" s="157" t="s">
        <v>143</v>
      </c>
      <c r="E95" s="160">
        <v>1</v>
      </c>
      <c r="F95" s="164"/>
      <c r="G95" s="164">
        <f t="shared" ref="G95:G96" si="31">SUM(E95*F95)</f>
        <v>0</v>
      </c>
      <c r="H95" s="164"/>
      <c r="I95" s="164"/>
      <c r="J95" s="164"/>
      <c r="K95" s="164"/>
      <c r="L95" s="164"/>
      <c r="M95" s="164"/>
      <c r="N95" s="164"/>
      <c r="O95" s="164"/>
      <c r="P95" s="164"/>
      <c r="Q95" s="164"/>
      <c r="R95" s="164"/>
      <c r="S95" s="164"/>
      <c r="T95" s="164"/>
      <c r="U95" s="165"/>
      <c r="V95" s="164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</row>
    <row r="96" spans="1:60" outlineLevel="1" x14ac:dyDescent="0.2">
      <c r="A96" s="146">
        <v>87</v>
      </c>
      <c r="B96" s="171">
        <v>210000087</v>
      </c>
      <c r="C96" s="169" t="s">
        <v>191</v>
      </c>
      <c r="D96" s="157" t="s">
        <v>109</v>
      </c>
      <c r="E96" s="160">
        <v>12</v>
      </c>
      <c r="F96" s="164"/>
      <c r="G96" s="164">
        <f t="shared" si="31"/>
        <v>0</v>
      </c>
      <c r="H96" s="164"/>
      <c r="I96" s="164"/>
      <c r="J96" s="164"/>
      <c r="K96" s="164"/>
      <c r="L96" s="164"/>
      <c r="M96" s="164"/>
      <c r="N96" s="164"/>
      <c r="O96" s="164"/>
      <c r="P96" s="164"/>
      <c r="Q96" s="164"/>
      <c r="R96" s="164"/>
      <c r="S96" s="164"/>
      <c r="T96" s="164"/>
      <c r="U96" s="165"/>
      <c r="V96" s="164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</row>
    <row r="97" spans="1:60" x14ac:dyDescent="0.2">
      <c r="A97" s="153" t="s">
        <v>102</v>
      </c>
      <c r="B97" s="153" t="s">
        <v>70</v>
      </c>
      <c r="C97" s="170" t="s">
        <v>69</v>
      </c>
      <c r="D97" s="158"/>
      <c r="E97" s="161"/>
      <c r="F97" s="166"/>
      <c r="G97" s="166">
        <f>SUMIF(AG98:AG130,"&lt;&gt;NOR",G98:G130)</f>
        <v>0</v>
      </c>
      <c r="H97" s="166"/>
      <c r="I97" s="166">
        <f>SUM(I98:I130)</f>
        <v>433260</v>
      </c>
      <c r="J97" s="166"/>
      <c r="K97" s="166">
        <f>SUM(K98:K130)</f>
        <v>77765</v>
      </c>
      <c r="L97" s="166"/>
      <c r="M97" s="166">
        <f>SUM(M98:M130)</f>
        <v>0</v>
      </c>
      <c r="N97" s="166"/>
      <c r="O97" s="166">
        <f>SUM(O98:O130)</f>
        <v>0</v>
      </c>
      <c r="P97" s="166"/>
      <c r="Q97" s="166">
        <f>SUM(Q98:Q130)</f>
        <v>0</v>
      </c>
      <c r="R97" s="166"/>
      <c r="S97" s="166"/>
      <c r="T97" s="166"/>
      <c r="U97" s="167">
        <f>SUM(U98:U130)</f>
        <v>0</v>
      </c>
      <c r="V97" s="166"/>
    </row>
    <row r="98" spans="1:60" outlineLevel="1" x14ac:dyDescent="0.2">
      <c r="A98" s="146">
        <v>88</v>
      </c>
      <c r="B98" s="171">
        <v>210000088</v>
      </c>
      <c r="C98" s="169" t="s">
        <v>115</v>
      </c>
      <c r="D98" s="157" t="s">
        <v>108</v>
      </c>
      <c r="E98" s="160">
        <v>2</v>
      </c>
      <c r="F98" s="164"/>
      <c r="G98" s="164">
        <f>SUM(E98*F98)</f>
        <v>0</v>
      </c>
      <c r="H98" s="164">
        <v>99000</v>
      </c>
      <c r="I98" s="164">
        <f>ROUND(E98*H98,2)</f>
        <v>198000</v>
      </c>
      <c r="J98" s="164">
        <v>4600</v>
      </c>
      <c r="K98" s="164">
        <f>ROUND(E98*J98,2)</f>
        <v>9200</v>
      </c>
      <c r="L98" s="164">
        <v>21</v>
      </c>
      <c r="M98" s="164">
        <f>G98*(1+L98/100)</f>
        <v>0</v>
      </c>
      <c r="N98" s="164">
        <v>0</v>
      </c>
      <c r="O98" s="164">
        <f>ROUND(E98*N98,2)</f>
        <v>0</v>
      </c>
      <c r="P98" s="164">
        <v>0</v>
      </c>
      <c r="Q98" s="164">
        <f>ROUND(E98*P98,2)</f>
        <v>0</v>
      </c>
      <c r="R98" s="164"/>
      <c r="S98" s="164" t="s">
        <v>105</v>
      </c>
      <c r="T98" s="164">
        <v>0</v>
      </c>
      <c r="U98" s="165">
        <f>ROUND(E98*T98,2)</f>
        <v>0</v>
      </c>
      <c r="V98" s="164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</row>
    <row r="99" spans="1:60" outlineLevel="1" x14ac:dyDescent="0.2">
      <c r="A99" s="146"/>
      <c r="B99" s="171"/>
      <c r="C99" s="174" t="s">
        <v>116</v>
      </c>
      <c r="D99" s="175"/>
      <c r="E99" s="175"/>
      <c r="F99" s="175"/>
      <c r="G99" s="176"/>
      <c r="H99" s="164"/>
      <c r="I99" s="164"/>
      <c r="J99" s="164"/>
      <c r="K99" s="164"/>
      <c r="L99" s="164"/>
      <c r="M99" s="164"/>
      <c r="N99" s="164"/>
      <c r="O99" s="164"/>
      <c r="P99" s="164"/>
      <c r="Q99" s="164"/>
      <c r="R99" s="164"/>
      <c r="S99" s="164"/>
      <c r="T99" s="164"/>
      <c r="U99" s="165"/>
      <c r="V99" s="164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54"/>
      <c r="BB99" s="145"/>
      <c r="BC99" s="145"/>
      <c r="BD99" s="145"/>
      <c r="BE99" s="145"/>
      <c r="BF99" s="145"/>
      <c r="BG99" s="145"/>
      <c r="BH99" s="145"/>
    </row>
    <row r="100" spans="1:60" outlineLevel="1" x14ac:dyDescent="0.2">
      <c r="A100" s="146"/>
      <c r="B100" s="171"/>
      <c r="C100" s="174" t="s">
        <v>117</v>
      </c>
      <c r="D100" s="175"/>
      <c r="E100" s="175"/>
      <c r="F100" s="175"/>
      <c r="G100" s="176"/>
      <c r="H100" s="164"/>
      <c r="I100" s="164"/>
      <c r="J100" s="164"/>
      <c r="K100" s="164"/>
      <c r="L100" s="164"/>
      <c r="M100" s="164"/>
      <c r="N100" s="164"/>
      <c r="O100" s="164"/>
      <c r="P100" s="164"/>
      <c r="Q100" s="164"/>
      <c r="R100" s="164"/>
      <c r="S100" s="164"/>
      <c r="T100" s="164"/>
      <c r="U100" s="165"/>
      <c r="V100" s="164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54"/>
      <c r="BB100" s="145"/>
      <c r="BC100" s="145"/>
      <c r="BD100" s="145"/>
      <c r="BE100" s="145"/>
      <c r="BF100" s="145"/>
      <c r="BG100" s="145"/>
      <c r="BH100" s="145"/>
    </row>
    <row r="101" spans="1:60" outlineLevel="1" x14ac:dyDescent="0.2">
      <c r="A101" s="146"/>
      <c r="B101" s="171"/>
      <c r="C101" s="174" t="s">
        <v>118</v>
      </c>
      <c r="D101" s="175"/>
      <c r="E101" s="175"/>
      <c r="F101" s="175"/>
      <c r="G101" s="176"/>
      <c r="H101" s="164"/>
      <c r="I101" s="164"/>
      <c r="J101" s="164"/>
      <c r="K101" s="164"/>
      <c r="L101" s="164"/>
      <c r="M101" s="164"/>
      <c r="N101" s="164"/>
      <c r="O101" s="164"/>
      <c r="P101" s="164"/>
      <c r="Q101" s="164"/>
      <c r="R101" s="164"/>
      <c r="S101" s="164"/>
      <c r="T101" s="164"/>
      <c r="U101" s="165"/>
      <c r="V101" s="164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54"/>
      <c r="BB101" s="145"/>
      <c r="BC101" s="145"/>
      <c r="BD101" s="145"/>
      <c r="BE101" s="145"/>
      <c r="BF101" s="145"/>
      <c r="BG101" s="145"/>
      <c r="BH101" s="145"/>
    </row>
    <row r="102" spans="1:60" outlineLevel="1" x14ac:dyDescent="0.2">
      <c r="A102" s="146"/>
      <c r="B102" s="171"/>
      <c r="C102" s="174" t="s">
        <v>144</v>
      </c>
      <c r="D102" s="175"/>
      <c r="E102" s="175"/>
      <c r="F102" s="175"/>
      <c r="G102" s="176"/>
      <c r="H102" s="164"/>
      <c r="I102" s="164"/>
      <c r="J102" s="164"/>
      <c r="K102" s="164"/>
      <c r="L102" s="164"/>
      <c r="M102" s="164"/>
      <c r="N102" s="164"/>
      <c r="O102" s="164"/>
      <c r="P102" s="164"/>
      <c r="Q102" s="164"/>
      <c r="R102" s="164"/>
      <c r="S102" s="164"/>
      <c r="T102" s="164"/>
      <c r="U102" s="165"/>
      <c r="V102" s="164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54"/>
      <c r="BB102" s="145"/>
      <c r="BC102" s="145"/>
      <c r="BD102" s="145"/>
      <c r="BE102" s="145"/>
      <c r="BF102" s="145"/>
      <c r="BG102" s="145"/>
      <c r="BH102" s="145"/>
    </row>
    <row r="103" spans="1:60" outlineLevel="1" x14ac:dyDescent="0.2">
      <c r="A103" s="146"/>
      <c r="B103" s="171"/>
      <c r="C103" s="174" t="s">
        <v>119</v>
      </c>
      <c r="D103" s="175"/>
      <c r="E103" s="175"/>
      <c r="F103" s="175"/>
      <c r="G103" s="176"/>
      <c r="H103" s="164"/>
      <c r="I103" s="164"/>
      <c r="J103" s="164"/>
      <c r="K103" s="164"/>
      <c r="L103" s="164"/>
      <c r="M103" s="164"/>
      <c r="N103" s="164"/>
      <c r="O103" s="164"/>
      <c r="P103" s="164"/>
      <c r="Q103" s="164"/>
      <c r="R103" s="164"/>
      <c r="S103" s="164"/>
      <c r="T103" s="164"/>
      <c r="U103" s="165"/>
      <c r="V103" s="164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54"/>
      <c r="BB103" s="145"/>
      <c r="BC103" s="145"/>
      <c r="BD103" s="145"/>
      <c r="BE103" s="145"/>
      <c r="BF103" s="145"/>
      <c r="BG103" s="145"/>
      <c r="BH103" s="145"/>
    </row>
    <row r="104" spans="1:60" outlineLevel="1" x14ac:dyDescent="0.2">
      <c r="A104" s="146"/>
      <c r="B104" s="171"/>
      <c r="C104" s="174" t="s">
        <v>120</v>
      </c>
      <c r="D104" s="175"/>
      <c r="E104" s="175"/>
      <c r="F104" s="175"/>
      <c r="G104" s="176"/>
      <c r="H104" s="164"/>
      <c r="I104" s="164"/>
      <c r="J104" s="164"/>
      <c r="K104" s="164"/>
      <c r="L104" s="164"/>
      <c r="M104" s="164"/>
      <c r="N104" s="164"/>
      <c r="O104" s="164"/>
      <c r="P104" s="164"/>
      <c r="Q104" s="164"/>
      <c r="R104" s="164"/>
      <c r="S104" s="164"/>
      <c r="T104" s="164"/>
      <c r="U104" s="165"/>
      <c r="V104" s="164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54"/>
      <c r="BB104" s="145"/>
      <c r="BC104" s="145"/>
      <c r="BD104" s="145"/>
      <c r="BE104" s="145"/>
      <c r="BF104" s="145"/>
      <c r="BG104" s="145"/>
      <c r="BH104" s="145"/>
    </row>
    <row r="105" spans="1:60" outlineLevel="1" x14ac:dyDescent="0.2">
      <c r="A105" s="146"/>
      <c r="B105" s="171"/>
      <c r="C105" s="174" t="s">
        <v>121</v>
      </c>
      <c r="D105" s="175"/>
      <c r="E105" s="175"/>
      <c r="F105" s="175"/>
      <c r="G105" s="176"/>
      <c r="H105" s="164"/>
      <c r="I105" s="164"/>
      <c r="J105" s="164"/>
      <c r="K105" s="164"/>
      <c r="L105" s="164"/>
      <c r="M105" s="164"/>
      <c r="N105" s="164"/>
      <c r="O105" s="164"/>
      <c r="P105" s="164"/>
      <c r="Q105" s="164"/>
      <c r="R105" s="164"/>
      <c r="S105" s="164"/>
      <c r="T105" s="164"/>
      <c r="U105" s="165"/>
      <c r="V105" s="164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54"/>
      <c r="BB105" s="145"/>
      <c r="BC105" s="145"/>
      <c r="BD105" s="145"/>
      <c r="BE105" s="145"/>
      <c r="BF105" s="145"/>
      <c r="BG105" s="145"/>
      <c r="BH105" s="145"/>
    </row>
    <row r="106" spans="1:60" outlineLevel="1" x14ac:dyDescent="0.2">
      <c r="A106" s="146"/>
      <c r="B106" s="171"/>
      <c r="C106" s="174" t="s">
        <v>122</v>
      </c>
      <c r="D106" s="175"/>
      <c r="E106" s="175"/>
      <c r="F106" s="175"/>
      <c r="G106" s="176"/>
      <c r="H106" s="164"/>
      <c r="I106" s="164"/>
      <c r="J106" s="164"/>
      <c r="K106" s="164"/>
      <c r="L106" s="164"/>
      <c r="M106" s="164"/>
      <c r="N106" s="164"/>
      <c r="O106" s="164"/>
      <c r="P106" s="164"/>
      <c r="Q106" s="164"/>
      <c r="R106" s="164"/>
      <c r="S106" s="164"/>
      <c r="T106" s="164"/>
      <c r="U106" s="165"/>
      <c r="V106" s="164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54"/>
      <c r="BB106" s="145"/>
      <c r="BC106" s="145"/>
      <c r="BD106" s="145"/>
      <c r="BE106" s="145"/>
      <c r="BF106" s="145"/>
      <c r="BG106" s="145"/>
      <c r="BH106" s="145"/>
    </row>
    <row r="107" spans="1:60" outlineLevel="1" x14ac:dyDescent="0.2">
      <c r="A107" s="146"/>
      <c r="B107" s="171"/>
      <c r="C107" s="174" t="s">
        <v>123</v>
      </c>
      <c r="D107" s="175"/>
      <c r="E107" s="175"/>
      <c r="F107" s="175"/>
      <c r="G107" s="176"/>
      <c r="H107" s="164"/>
      <c r="I107" s="164"/>
      <c r="J107" s="164"/>
      <c r="K107" s="164"/>
      <c r="L107" s="164"/>
      <c r="M107" s="164"/>
      <c r="N107" s="164"/>
      <c r="O107" s="164"/>
      <c r="P107" s="164"/>
      <c r="Q107" s="164"/>
      <c r="R107" s="164"/>
      <c r="S107" s="164"/>
      <c r="T107" s="164"/>
      <c r="U107" s="165"/>
      <c r="V107" s="164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/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54"/>
      <c r="BB107" s="145"/>
      <c r="BC107" s="145"/>
      <c r="BD107" s="145"/>
      <c r="BE107" s="145"/>
      <c r="BF107" s="145"/>
      <c r="BG107" s="145"/>
      <c r="BH107" s="145"/>
    </row>
    <row r="108" spans="1:60" outlineLevel="1" x14ac:dyDescent="0.2">
      <c r="A108" s="146"/>
      <c r="B108" s="171"/>
      <c r="C108" s="174" t="s">
        <v>124</v>
      </c>
      <c r="D108" s="175"/>
      <c r="E108" s="175"/>
      <c r="F108" s="175"/>
      <c r="G108" s="176"/>
      <c r="H108" s="164"/>
      <c r="I108" s="164"/>
      <c r="J108" s="164"/>
      <c r="K108" s="164"/>
      <c r="L108" s="164"/>
      <c r="M108" s="164"/>
      <c r="N108" s="164"/>
      <c r="O108" s="164"/>
      <c r="P108" s="164"/>
      <c r="Q108" s="164"/>
      <c r="R108" s="164"/>
      <c r="S108" s="164"/>
      <c r="T108" s="164"/>
      <c r="U108" s="165"/>
      <c r="V108" s="164"/>
      <c r="W108" s="145"/>
      <c r="X108" s="145"/>
      <c r="Y108" s="145"/>
      <c r="Z108" s="145"/>
      <c r="AA108" s="145"/>
      <c r="AB108" s="145"/>
      <c r="AC108" s="145"/>
      <c r="AD108" s="145"/>
      <c r="AE108" s="145"/>
      <c r="AF108" s="145"/>
      <c r="AG108" s="145"/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54"/>
      <c r="BB108" s="145"/>
      <c r="BC108" s="145"/>
      <c r="BD108" s="145"/>
      <c r="BE108" s="145"/>
      <c r="BF108" s="145"/>
      <c r="BG108" s="145"/>
      <c r="BH108" s="145"/>
    </row>
    <row r="109" spans="1:60" outlineLevel="1" x14ac:dyDescent="0.2">
      <c r="A109" s="146"/>
      <c r="B109" s="171"/>
      <c r="C109" s="174" t="s">
        <v>125</v>
      </c>
      <c r="D109" s="175"/>
      <c r="E109" s="175"/>
      <c r="F109" s="175"/>
      <c r="G109" s="176"/>
      <c r="H109" s="164"/>
      <c r="I109" s="164"/>
      <c r="J109" s="164"/>
      <c r="K109" s="164"/>
      <c r="L109" s="164"/>
      <c r="M109" s="164"/>
      <c r="N109" s="164"/>
      <c r="O109" s="164"/>
      <c r="P109" s="164"/>
      <c r="Q109" s="164"/>
      <c r="R109" s="164"/>
      <c r="S109" s="164"/>
      <c r="T109" s="164"/>
      <c r="U109" s="165"/>
      <c r="V109" s="164"/>
      <c r="W109" s="145"/>
      <c r="X109" s="145"/>
      <c r="Y109" s="145"/>
      <c r="Z109" s="145"/>
      <c r="AA109" s="145"/>
      <c r="AB109" s="145"/>
      <c r="AC109" s="145"/>
      <c r="AD109" s="145"/>
      <c r="AE109" s="145"/>
      <c r="AF109" s="145"/>
      <c r="AG109" s="145"/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54"/>
      <c r="BB109" s="145"/>
      <c r="BC109" s="145"/>
      <c r="BD109" s="145"/>
      <c r="BE109" s="145"/>
      <c r="BF109" s="145"/>
      <c r="BG109" s="145"/>
      <c r="BH109" s="145"/>
    </row>
    <row r="110" spans="1:60" outlineLevel="1" x14ac:dyDescent="0.2">
      <c r="A110" s="146"/>
      <c r="B110" s="171"/>
      <c r="C110" s="174" t="s">
        <v>126</v>
      </c>
      <c r="D110" s="175"/>
      <c r="E110" s="175"/>
      <c r="F110" s="175"/>
      <c r="G110" s="176"/>
      <c r="H110" s="164"/>
      <c r="I110" s="164"/>
      <c r="J110" s="164"/>
      <c r="K110" s="164"/>
      <c r="L110" s="164"/>
      <c r="M110" s="164"/>
      <c r="N110" s="164"/>
      <c r="O110" s="164"/>
      <c r="P110" s="164"/>
      <c r="Q110" s="164"/>
      <c r="R110" s="164"/>
      <c r="S110" s="164"/>
      <c r="T110" s="164"/>
      <c r="U110" s="165"/>
      <c r="V110" s="164"/>
      <c r="W110" s="145"/>
      <c r="X110" s="145"/>
      <c r="Y110" s="145"/>
      <c r="Z110" s="145"/>
      <c r="AA110" s="145"/>
      <c r="AB110" s="145"/>
      <c r="AC110" s="145"/>
      <c r="AD110" s="145"/>
      <c r="AE110" s="145"/>
      <c r="AF110" s="145"/>
      <c r="AG110" s="145"/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54"/>
      <c r="BB110" s="145"/>
      <c r="BC110" s="145"/>
      <c r="BD110" s="145"/>
      <c r="BE110" s="145"/>
      <c r="BF110" s="145"/>
      <c r="BG110" s="145"/>
      <c r="BH110" s="145"/>
    </row>
    <row r="111" spans="1:60" outlineLevel="1" x14ac:dyDescent="0.2">
      <c r="A111" s="146"/>
      <c r="B111" s="171"/>
      <c r="C111" s="174" t="s">
        <v>127</v>
      </c>
      <c r="D111" s="175"/>
      <c r="E111" s="175"/>
      <c r="F111" s="175"/>
      <c r="G111" s="176"/>
      <c r="H111" s="164"/>
      <c r="I111" s="164"/>
      <c r="J111" s="164"/>
      <c r="K111" s="164"/>
      <c r="L111" s="164"/>
      <c r="M111" s="164"/>
      <c r="N111" s="164"/>
      <c r="O111" s="164"/>
      <c r="P111" s="164"/>
      <c r="Q111" s="164"/>
      <c r="R111" s="164"/>
      <c r="S111" s="164"/>
      <c r="T111" s="164"/>
      <c r="U111" s="165"/>
      <c r="V111" s="164"/>
      <c r="W111" s="145"/>
      <c r="X111" s="145"/>
      <c r="Y111" s="145"/>
      <c r="Z111" s="145"/>
      <c r="AA111" s="145"/>
      <c r="AB111" s="145"/>
      <c r="AC111" s="145"/>
      <c r="AD111" s="145"/>
      <c r="AE111" s="145"/>
      <c r="AF111" s="145"/>
      <c r="AG111" s="145"/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54"/>
      <c r="BB111" s="145"/>
      <c r="BC111" s="145"/>
      <c r="BD111" s="145"/>
      <c r="BE111" s="145"/>
      <c r="BF111" s="145"/>
      <c r="BG111" s="145"/>
      <c r="BH111" s="145"/>
    </row>
    <row r="112" spans="1:60" outlineLevel="1" x14ac:dyDescent="0.2">
      <c r="A112" s="146"/>
      <c r="B112" s="171"/>
      <c r="C112" s="174" t="s">
        <v>128</v>
      </c>
      <c r="D112" s="175"/>
      <c r="E112" s="175"/>
      <c r="F112" s="175"/>
      <c r="G112" s="176"/>
      <c r="H112" s="164"/>
      <c r="I112" s="164"/>
      <c r="J112" s="164"/>
      <c r="K112" s="164"/>
      <c r="L112" s="164"/>
      <c r="M112" s="164"/>
      <c r="N112" s="164"/>
      <c r="O112" s="164"/>
      <c r="P112" s="164"/>
      <c r="Q112" s="164"/>
      <c r="R112" s="164"/>
      <c r="S112" s="164"/>
      <c r="T112" s="164"/>
      <c r="U112" s="165"/>
      <c r="V112" s="164"/>
      <c r="W112" s="145"/>
      <c r="X112" s="145"/>
      <c r="Y112" s="145"/>
      <c r="Z112" s="145"/>
      <c r="AA112" s="145"/>
      <c r="AB112" s="145"/>
      <c r="AC112" s="145"/>
      <c r="AD112" s="145"/>
      <c r="AE112" s="145"/>
      <c r="AF112" s="145"/>
      <c r="AG112" s="145"/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54"/>
      <c r="BB112" s="145"/>
      <c r="BC112" s="145"/>
      <c r="BD112" s="145"/>
      <c r="BE112" s="145"/>
      <c r="BF112" s="145"/>
      <c r="BG112" s="145"/>
      <c r="BH112" s="145"/>
    </row>
    <row r="113" spans="1:60" outlineLevel="1" x14ac:dyDescent="0.2">
      <c r="A113" s="146"/>
      <c r="B113" s="171"/>
      <c r="C113" s="174" t="s">
        <v>129</v>
      </c>
      <c r="D113" s="175"/>
      <c r="E113" s="175"/>
      <c r="F113" s="175"/>
      <c r="G113" s="176"/>
      <c r="H113" s="164"/>
      <c r="I113" s="164"/>
      <c r="J113" s="164"/>
      <c r="K113" s="164"/>
      <c r="L113" s="164"/>
      <c r="M113" s="164"/>
      <c r="N113" s="164"/>
      <c r="O113" s="164"/>
      <c r="P113" s="164"/>
      <c r="Q113" s="164"/>
      <c r="R113" s="164"/>
      <c r="S113" s="164"/>
      <c r="T113" s="164"/>
      <c r="U113" s="165"/>
      <c r="V113" s="164"/>
      <c r="W113" s="145"/>
      <c r="X113" s="145"/>
      <c r="Y113" s="145"/>
      <c r="Z113" s="145"/>
      <c r="AA113" s="145"/>
      <c r="AB113" s="145"/>
      <c r="AC113" s="145"/>
      <c r="AD113" s="145"/>
      <c r="AE113" s="145"/>
      <c r="AF113" s="145"/>
      <c r="AG113" s="145"/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54"/>
      <c r="BB113" s="145"/>
      <c r="BC113" s="145"/>
      <c r="BD113" s="145"/>
      <c r="BE113" s="145"/>
      <c r="BF113" s="145"/>
      <c r="BG113" s="145"/>
      <c r="BH113" s="145"/>
    </row>
    <row r="114" spans="1:60" outlineLevel="1" x14ac:dyDescent="0.2">
      <c r="A114" s="146"/>
      <c r="B114" s="171"/>
      <c r="C114" s="174" t="s">
        <v>130</v>
      </c>
      <c r="D114" s="175"/>
      <c r="E114" s="175"/>
      <c r="F114" s="175"/>
      <c r="G114" s="176"/>
      <c r="H114" s="164"/>
      <c r="I114" s="164"/>
      <c r="J114" s="164"/>
      <c r="K114" s="164"/>
      <c r="L114" s="164"/>
      <c r="M114" s="164"/>
      <c r="N114" s="164"/>
      <c r="O114" s="164"/>
      <c r="P114" s="164"/>
      <c r="Q114" s="164"/>
      <c r="R114" s="164"/>
      <c r="S114" s="164"/>
      <c r="T114" s="164"/>
      <c r="U114" s="165"/>
      <c r="V114" s="164"/>
      <c r="W114" s="145"/>
      <c r="X114" s="145"/>
      <c r="Y114" s="145"/>
      <c r="Z114" s="145"/>
      <c r="AA114" s="145"/>
      <c r="AB114" s="145"/>
      <c r="AC114" s="145"/>
      <c r="AD114" s="145"/>
      <c r="AE114" s="145"/>
      <c r="AF114" s="145"/>
      <c r="AG114" s="145"/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54"/>
      <c r="BB114" s="145"/>
      <c r="BC114" s="145"/>
      <c r="BD114" s="145"/>
      <c r="BE114" s="145"/>
      <c r="BF114" s="145"/>
      <c r="BG114" s="145"/>
      <c r="BH114" s="145"/>
    </row>
    <row r="115" spans="1:60" outlineLevel="1" x14ac:dyDescent="0.2">
      <c r="A115" s="146"/>
      <c r="B115" s="171"/>
      <c r="C115" s="174" t="s">
        <v>131</v>
      </c>
      <c r="D115" s="175"/>
      <c r="E115" s="175"/>
      <c r="F115" s="175"/>
      <c r="G115" s="176"/>
      <c r="H115" s="164"/>
      <c r="I115" s="164"/>
      <c r="J115" s="164"/>
      <c r="K115" s="164"/>
      <c r="L115" s="164"/>
      <c r="M115" s="164"/>
      <c r="N115" s="164"/>
      <c r="O115" s="164"/>
      <c r="P115" s="164"/>
      <c r="Q115" s="164"/>
      <c r="R115" s="164"/>
      <c r="S115" s="164"/>
      <c r="T115" s="164"/>
      <c r="U115" s="165"/>
      <c r="V115" s="164"/>
      <c r="W115" s="145"/>
      <c r="X115" s="145"/>
      <c r="Y115" s="145"/>
      <c r="Z115" s="145"/>
      <c r="AA115" s="145"/>
      <c r="AB115" s="145"/>
      <c r="AC115" s="145"/>
      <c r="AD115" s="145"/>
      <c r="AE115" s="145"/>
      <c r="AF115" s="145"/>
      <c r="AG115" s="145"/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54"/>
      <c r="BB115" s="145"/>
      <c r="BC115" s="145"/>
      <c r="BD115" s="145"/>
      <c r="BE115" s="145"/>
      <c r="BF115" s="145"/>
      <c r="BG115" s="145"/>
      <c r="BH115" s="145"/>
    </row>
    <row r="116" spans="1:60" outlineLevel="1" x14ac:dyDescent="0.2">
      <c r="A116" s="146"/>
      <c r="B116" s="171"/>
      <c r="C116" s="174" t="s">
        <v>132</v>
      </c>
      <c r="D116" s="175"/>
      <c r="E116" s="175"/>
      <c r="F116" s="175"/>
      <c r="G116" s="176"/>
      <c r="H116" s="164"/>
      <c r="I116" s="164"/>
      <c r="J116" s="164"/>
      <c r="K116" s="164"/>
      <c r="L116" s="164"/>
      <c r="M116" s="164"/>
      <c r="N116" s="164"/>
      <c r="O116" s="164"/>
      <c r="P116" s="164"/>
      <c r="Q116" s="164"/>
      <c r="R116" s="164"/>
      <c r="S116" s="164"/>
      <c r="T116" s="164"/>
      <c r="U116" s="165"/>
      <c r="V116" s="164"/>
      <c r="W116" s="145"/>
      <c r="X116" s="145"/>
      <c r="Y116" s="145"/>
      <c r="Z116" s="145"/>
      <c r="AA116" s="145"/>
      <c r="AB116" s="145"/>
      <c r="AC116" s="145"/>
      <c r="AD116" s="145"/>
      <c r="AE116" s="145"/>
      <c r="AF116" s="145"/>
      <c r="AG116" s="145"/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54"/>
      <c r="BB116" s="145"/>
      <c r="BC116" s="145"/>
      <c r="BD116" s="145"/>
      <c r="BE116" s="145"/>
      <c r="BF116" s="145"/>
      <c r="BG116" s="145"/>
      <c r="BH116" s="145"/>
    </row>
    <row r="117" spans="1:60" outlineLevel="1" x14ac:dyDescent="0.2">
      <c r="A117" s="146"/>
      <c r="B117" s="171"/>
      <c r="C117" s="174" t="s">
        <v>133</v>
      </c>
      <c r="D117" s="175"/>
      <c r="E117" s="175"/>
      <c r="F117" s="175"/>
      <c r="G117" s="176"/>
      <c r="H117" s="164"/>
      <c r="I117" s="164"/>
      <c r="J117" s="164"/>
      <c r="K117" s="164"/>
      <c r="L117" s="164"/>
      <c r="M117" s="164"/>
      <c r="N117" s="164"/>
      <c r="O117" s="164"/>
      <c r="P117" s="164"/>
      <c r="Q117" s="164"/>
      <c r="R117" s="164"/>
      <c r="S117" s="164"/>
      <c r="T117" s="164"/>
      <c r="U117" s="165"/>
      <c r="V117" s="164"/>
      <c r="W117" s="145"/>
      <c r="X117" s="145"/>
      <c r="Y117" s="145"/>
      <c r="Z117" s="145"/>
      <c r="AA117" s="145"/>
      <c r="AB117" s="145"/>
      <c r="AC117" s="145"/>
      <c r="AD117" s="145"/>
      <c r="AE117" s="145"/>
      <c r="AF117" s="145"/>
      <c r="AG117" s="145"/>
      <c r="AH117" s="145"/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54"/>
      <c r="BB117" s="145"/>
      <c r="BC117" s="145"/>
      <c r="BD117" s="145"/>
      <c r="BE117" s="145"/>
      <c r="BF117" s="145"/>
      <c r="BG117" s="145"/>
      <c r="BH117" s="145"/>
    </row>
    <row r="118" spans="1:60" outlineLevel="1" x14ac:dyDescent="0.2">
      <c r="A118" s="146"/>
      <c r="B118" s="171"/>
      <c r="C118" s="174" t="s">
        <v>134</v>
      </c>
      <c r="D118" s="175"/>
      <c r="E118" s="175"/>
      <c r="F118" s="175"/>
      <c r="G118" s="176"/>
      <c r="H118" s="164"/>
      <c r="I118" s="164"/>
      <c r="J118" s="164"/>
      <c r="K118" s="164"/>
      <c r="L118" s="164"/>
      <c r="M118" s="164"/>
      <c r="N118" s="164"/>
      <c r="O118" s="164"/>
      <c r="P118" s="164"/>
      <c r="Q118" s="164"/>
      <c r="R118" s="164"/>
      <c r="S118" s="164"/>
      <c r="T118" s="164"/>
      <c r="U118" s="165"/>
      <c r="V118" s="164"/>
      <c r="W118" s="145"/>
      <c r="X118" s="145"/>
      <c r="Y118" s="145"/>
      <c r="Z118" s="145"/>
      <c r="AA118" s="145"/>
      <c r="AB118" s="145"/>
      <c r="AC118" s="145"/>
      <c r="AD118" s="145"/>
      <c r="AE118" s="145"/>
      <c r="AF118" s="145"/>
      <c r="AG118" s="145"/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54"/>
      <c r="BB118" s="145"/>
      <c r="BC118" s="145"/>
      <c r="BD118" s="145"/>
      <c r="BE118" s="145"/>
      <c r="BF118" s="145"/>
      <c r="BG118" s="145"/>
      <c r="BH118" s="145"/>
    </row>
    <row r="119" spans="1:60" outlineLevel="1" x14ac:dyDescent="0.2">
      <c r="A119" s="146"/>
      <c r="B119" s="171"/>
      <c r="C119" s="174" t="s">
        <v>135</v>
      </c>
      <c r="D119" s="175"/>
      <c r="E119" s="175"/>
      <c r="F119" s="175"/>
      <c r="G119" s="176"/>
      <c r="H119" s="164"/>
      <c r="I119" s="164"/>
      <c r="J119" s="164"/>
      <c r="K119" s="164"/>
      <c r="L119" s="164"/>
      <c r="M119" s="164"/>
      <c r="N119" s="164"/>
      <c r="O119" s="164"/>
      <c r="P119" s="164"/>
      <c r="Q119" s="164"/>
      <c r="R119" s="164"/>
      <c r="S119" s="164"/>
      <c r="T119" s="164"/>
      <c r="U119" s="165"/>
      <c r="V119" s="164"/>
      <c r="W119" s="145"/>
      <c r="X119" s="145"/>
      <c r="Y119" s="145"/>
      <c r="Z119" s="145"/>
      <c r="AA119" s="145"/>
      <c r="AB119" s="145"/>
      <c r="AC119" s="145"/>
      <c r="AD119" s="145"/>
      <c r="AE119" s="145"/>
      <c r="AF119" s="145"/>
      <c r="AG119" s="145"/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54"/>
      <c r="BB119" s="145"/>
      <c r="BC119" s="145"/>
      <c r="BD119" s="145"/>
      <c r="BE119" s="145"/>
      <c r="BF119" s="145"/>
      <c r="BG119" s="145"/>
      <c r="BH119" s="145"/>
    </row>
    <row r="120" spans="1:60" outlineLevel="1" x14ac:dyDescent="0.2">
      <c r="A120" s="146"/>
      <c r="B120" s="171"/>
      <c r="C120" s="174" t="s">
        <v>136</v>
      </c>
      <c r="D120" s="175"/>
      <c r="E120" s="175"/>
      <c r="F120" s="175"/>
      <c r="G120" s="176"/>
      <c r="H120" s="164"/>
      <c r="I120" s="164"/>
      <c r="J120" s="164"/>
      <c r="K120" s="164"/>
      <c r="L120" s="164"/>
      <c r="M120" s="164"/>
      <c r="N120" s="164"/>
      <c r="O120" s="164"/>
      <c r="P120" s="164"/>
      <c r="Q120" s="164"/>
      <c r="R120" s="164"/>
      <c r="S120" s="164"/>
      <c r="T120" s="164"/>
      <c r="U120" s="165"/>
      <c r="V120" s="164"/>
      <c r="W120" s="145"/>
      <c r="X120" s="145"/>
      <c r="Y120" s="145"/>
      <c r="Z120" s="145"/>
      <c r="AA120" s="145"/>
      <c r="AB120" s="145"/>
      <c r="AC120" s="145"/>
      <c r="AD120" s="145"/>
      <c r="AE120" s="145"/>
      <c r="AF120" s="145"/>
      <c r="AG120" s="145"/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54"/>
      <c r="BB120" s="145"/>
      <c r="BC120" s="145"/>
      <c r="BD120" s="145"/>
      <c r="BE120" s="145"/>
      <c r="BF120" s="145"/>
      <c r="BG120" s="145"/>
      <c r="BH120" s="145"/>
    </row>
    <row r="121" spans="1:60" outlineLevel="1" x14ac:dyDescent="0.2">
      <c r="A121" s="146">
        <v>89</v>
      </c>
      <c r="B121" s="171">
        <v>210000089</v>
      </c>
      <c r="C121" s="174" t="s">
        <v>188</v>
      </c>
      <c r="D121" s="183" t="s">
        <v>108</v>
      </c>
      <c r="E121" s="172">
        <v>2</v>
      </c>
      <c r="F121" s="182"/>
      <c r="G121" s="164">
        <f>SUM(E121*F121)</f>
        <v>0</v>
      </c>
      <c r="H121" s="164"/>
      <c r="I121" s="164"/>
      <c r="J121" s="164"/>
      <c r="K121" s="164"/>
      <c r="L121" s="164"/>
      <c r="M121" s="164"/>
      <c r="N121" s="164"/>
      <c r="O121" s="164"/>
      <c r="P121" s="164"/>
      <c r="Q121" s="164"/>
      <c r="R121" s="164"/>
      <c r="S121" s="164"/>
      <c r="T121" s="164"/>
      <c r="U121" s="165"/>
      <c r="V121" s="164"/>
      <c r="W121" s="145"/>
      <c r="X121" s="145"/>
      <c r="Y121" s="145"/>
      <c r="Z121" s="145"/>
      <c r="AA121" s="145"/>
      <c r="AB121" s="145"/>
      <c r="AC121" s="145"/>
      <c r="AD121" s="145"/>
      <c r="AE121" s="145"/>
      <c r="AF121" s="145"/>
      <c r="AG121" s="145"/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54"/>
      <c r="BB121" s="145"/>
      <c r="BC121" s="145"/>
      <c r="BD121" s="145"/>
      <c r="BE121" s="145"/>
      <c r="BF121" s="145"/>
      <c r="BG121" s="145"/>
      <c r="BH121" s="145"/>
    </row>
    <row r="122" spans="1:60" outlineLevel="1" x14ac:dyDescent="0.2">
      <c r="A122" s="146">
        <v>90</v>
      </c>
      <c r="B122" s="171">
        <v>210000090</v>
      </c>
      <c r="C122" s="181" t="s">
        <v>179</v>
      </c>
      <c r="D122" s="183" t="s">
        <v>108</v>
      </c>
      <c r="E122" s="172">
        <v>2</v>
      </c>
      <c r="F122" s="182"/>
      <c r="G122" s="164">
        <f t="shared" ref="G122:G130" si="32">SUM(E122*F122)</f>
        <v>0</v>
      </c>
      <c r="H122" s="164"/>
      <c r="I122" s="164"/>
      <c r="J122" s="164"/>
      <c r="K122" s="164"/>
      <c r="L122" s="164"/>
      <c r="M122" s="164"/>
      <c r="N122" s="164"/>
      <c r="O122" s="164"/>
      <c r="P122" s="164"/>
      <c r="Q122" s="164"/>
      <c r="R122" s="164"/>
      <c r="S122" s="164"/>
      <c r="T122" s="164"/>
      <c r="U122" s="165"/>
      <c r="V122" s="164"/>
      <c r="W122" s="145"/>
      <c r="X122" s="179"/>
      <c r="Y122" s="145"/>
      <c r="Z122" s="145"/>
      <c r="AA122" s="145"/>
      <c r="AB122" s="145"/>
      <c r="AC122" s="145"/>
      <c r="AD122" s="145"/>
      <c r="AE122" s="145"/>
      <c r="AF122" s="145"/>
      <c r="AG122" s="145"/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54"/>
      <c r="BB122" s="145"/>
      <c r="BC122" s="145"/>
      <c r="BD122" s="145"/>
      <c r="BE122" s="145"/>
      <c r="BF122" s="145"/>
      <c r="BG122" s="145"/>
      <c r="BH122" s="145"/>
    </row>
    <row r="123" spans="1:60" outlineLevel="1" x14ac:dyDescent="0.2">
      <c r="A123" s="146">
        <v>91</v>
      </c>
      <c r="B123" s="171">
        <v>210000091</v>
      </c>
      <c r="C123" s="174" t="s">
        <v>154</v>
      </c>
      <c r="D123" s="157" t="s">
        <v>108</v>
      </c>
      <c r="E123" s="172">
        <v>1</v>
      </c>
      <c r="F123" s="164"/>
      <c r="G123" s="164">
        <f t="shared" si="32"/>
        <v>0</v>
      </c>
      <c r="H123" s="164"/>
      <c r="I123" s="164"/>
      <c r="J123" s="164"/>
      <c r="K123" s="164"/>
      <c r="L123" s="164"/>
      <c r="M123" s="164"/>
      <c r="N123" s="164"/>
      <c r="O123" s="164"/>
      <c r="P123" s="164"/>
      <c r="Q123" s="164"/>
      <c r="R123" s="164"/>
      <c r="S123" s="164"/>
      <c r="T123" s="164"/>
      <c r="U123" s="165"/>
      <c r="V123" s="164"/>
      <c r="W123" s="145"/>
      <c r="X123" s="145"/>
      <c r="Y123" s="145"/>
      <c r="Z123" s="145"/>
      <c r="AA123" s="145"/>
      <c r="AB123" s="145"/>
      <c r="AC123" s="145"/>
      <c r="AD123" s="145"/>
      <c r="AE123" s="145"/>
      <c r="AF123" s="145"/>
      <c r="AG123" s="145"/>
      <c r="AH123" s="145"/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54"/>
      <c r="BB123" s="145"/>
      <c r="BC123" s="145"/>
      <c r="BD123" s="145"/>
      <c r="BE123" s="145"/>
      <c r="BF123" s="145"/>
      <c r="BG123" s="145"/>
      <c r="BH123" s="145"/>
    </row>
    <row r="124" spans="1:60" outlineLevel="1" x14ac:dyDescent="0.2">
      <c r="A124" s="146">
        <v>92</v>
      </c>
      <c r="B124" s="171">
        <v>210000092</v>
      </c>
      <c r="C124" s="174" t="s">
        <v>180</v>
      </c>
      <c r="D124" s="157" t="s">
        <v>108</v>
      </c>
      <c r="E124" s="172">
        <v>1</v>
      </c>
      <c r="F124" s="164"/>
      <c r="G124" s="164">
        <f t="shared" si="32"/>
        <v>0</v>
      </c>
      <c r="H124" s="164"/>
      <c r="I124" s="164"/>
      <c r="J124" s="164"/>
      <c r="K124" s="164"/>
      <c r="L124" s="164"/>
      <c r="M124" s="164"/>
      <c r="N124" s="164"/>
      <c r="O124" s="164"/>
      <c r="P124" s="164"/>
      <c r="Q124" s="164"/>
      <c r="R124" s="164"/>
      <c r="S124" s="164"/>
      <c r="T124" s="164"/>
      <c r="U124" s="165"/>
      <c r="V124" s="164"/>
      <c r="W124" s="145"/>
      <c r="X124" s="145"/>
      <c r="Y124" s="145"/>
      <c r="Z124" s="145"/>
      <c r="AA124" s="145"/>
      <c r="AB124" s="145"/>
      <c r="AC124" s="145"/>
      <c r="AD124" s="145"/>
      <c r="AE124" s="145"/>
      <c r="AF124" s="145"/>
      <c r="AG124" s="145"/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54"/>
      <c r="BB124" s="145"/>
      <c r="BC124" s="145"/>
      <c r="BD124" s="145"/>
      <c r="BE124" s="145"/>
      <c r="BF124" s="145"/>
      <c r="BG124" s="145"/>
      <c r="BH124" s="145"/>
    </row>
    <row r="125" spans="1:60" outlineLevel="1" x14ac:dyDescent="0.2">
      <c r="A125" s="146">
        <v>93</v>
      </c>
      <c r="B125" s="171">
        <v>210000093</v>
      </c>
      <c r="C125" s="174" t="s">
        <v>155</v>
      </c>
      <c r="D125" s="157" t="s">
        <v>108</v>
      </c>
      <c r="E125" s="172">
        <v>2</v>
      </c>
      <c r="F125" s="164"/>
      <c r="G125" s="164">
        <f t="shared" si="32"/>
        <v>0</v>
      </c>
      <c r="H125" s="164"/>
      <c r="I125" s="164"/>
      <c r="J125" s="164"/>
      <c r="K125" s="164"/>
      <c r="L125" s="164"/>
      <c r="M125" s="164"/>
      <c r="N125" s="164"/>
      <c r="O125" s="164"/>
      <c r="P125" s="164"/>
      <c r="Q125" s="164"/>
      <c r="R125" s="164"/>
      <c r="S125" s="164"/>
      <c r="T125" s="164"/>
      <c r="U125" s="165"/>
      <c r="V125" s="164"/>
      <c r="W125" s="145"/>
      <c r="X125" s="145"/>
      <c r="Y125" s="145"/>
      <c r="Z125" s="145"/>
      <c r="AA125" s="145"/>
      <c r="AB125" s="145"/>
      <c r="AC125" s="145"/>
      <c r="AD125" s="145"/>
      <c r="AE125" s="145"/>
      <c r="AF125" s="145"/>
      <c r="AG125" s="145"/>
      <c r="AH125" s="145"/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54"/>
      <c r="BB125" s="145"/>
      <c r="BC125" s="145"/>
      <c r="BD125" s="145"/>
      <c r="BE125" s="145"/>
      <c r="BF125" s="145"/>
      <c r="BG125" s="145"/>
      <c r="BH125" s="145"/>
    </row>
    <row r="126" spans="1:60" outlineLevel="1" x14ac:dyDescent="0.2">
      <c r="A126" s="146">
        <v>94</v>
      </c>
      <c r="B126" s="171">
        <v>210000094</v>
      </c>
      <c r="C126" s="174" t="s">
        <v>156</v>
      </c>
      <c r="D126" s="157" t="s">
        <v>108</v>
      </c>
      <c r="E126" s="172">
        <v>2</v>
      </c>
      <c r="F126" s="164"/>
      <c r="G126" s="164">
        <f t="shared" si="32"/>
        <v>0</v>
      </c>
      <c r="H126" s="164"/>
      <c r="I126" s="164"/>
      <c r="J126" s="164"/>
      <c r="K126" s="164"/>
      <c r="L126" s="164"/>
      <c r="M126" s="164"/>
      <c r="N126" s="164"/>
      <c r="O126" s="164"/>
      <c r="P126" s="164"/>
      <c r="Q126" s="164"/>
      <c r="R126" s="164"/>
      <c r="S126" s="164"/>
      <c r="T126" s="164"/>
      <c r="U126" s="165"/>
      <c r="V126" s="164"/>
      <c r="W126" s="145"/>
      <c r="X126" s="145"/>
      <c r="Y126" s="145"/>
      <c r="Z126" s="145"/>
      <c r="AA126" s="145"/>
      <c r="AB126" s="145"/>
      <c r="AC126" s="145"/>
      <c r="AD126" s="145"/>
      <c r="AE126" s="145"/>
      <c r="AF126" s="145"/>
      <c r="AG126" s="145"/>
      <c r="AH126" s="145"/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54"/>
      <c r="BB126" s="145"/>
      <c r="BC126" s="145"/>
      <c r="BD126" s="145"/>
      <c r="BE126" s="145"/>
      <c r="BF126" s="145"/>
      <c r="BG126" s="145"/>
      <c r="BH126" s="145"/>
    </row>
    <row r="127" spans="1:60" outlineLevel="1" x14ac:dyDescent="0.2">
      <c r="A127" s="146">
        <v>95</v>
      </c>
      <c r="B127" s="171">
        <v>210000095</v>
      </c>
      <c r="C127" s="174" t="s">
        <v>157</v>
      </c>
      <c r="D127" s="157" t="s">
        <v>108</v>
      </c>
      <c r="E127" s="172">
        <v>1</v>
      </c>
      <c r="F127" s="164"/>
      <c r="G127" s="164">
        <f t="shared" si="32"/>
        <v>0</v>
      </c>
      <c r="H127" s="164"/>
      <c r="I127" s="164"/>
      <c r="J127" s="164"/>
      <c r="K127" s="164"/>
      <c r="L127" s="164"/>
      <c r="M127" s="164"/>
      <c r="N127" s="164"/>
      <c r="O127" s="164"/>
      <c r="P127" s="164"/>
      <c r="Q127" s="164"/>
      <c r="R127" s="164"/>
      <c r="S127" s="164"/>
      <c r="T127" s="164"/>
      <c r="U127" s="165"/>
      <c r="V127" s="164"/>
      <c r="W127" s="145"/>
      <c r="X127" s="145"/>
      <c r="Y127" s="145"/>
      <c r="Z127" s="145"/>
      <c r="AA127" s="145"/>
      <c r="AB127" s="145"/>
      <c r="AC127" s="145"/>
      <c r="AD127" s="145"/>
      <c r="AE127" s="145"/>
      <c r="AF127" s="145"/>
      <c r="AG127" s="145"/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54"/>
      <c r="BB127" s="145"/>
      <c r="BC127" s="145"/>
      <c r="BD127" s="145"/>
      <c r="BE127" s="145"/>
      <c r="BF127" s="145"/>
      <c r="BG127" s="145"/>
      <c r="BH127" s="145"/>
    </row>
    <row r="128" spans="1:60" outlineLevel="1" x14ac:dyDescent="0.2">
      <c r="A128" s="146">
        <v>96</v>
      </c>
      <c r="B128" s="171">
        <v>210000096</v>
      </c>
      <c r="C128" s="174" t="s">
        <v>158</v>
      </c>
      <c r="D128" s="157" t="s">
        <v>108</v>
      </c>
      <c r="E128" s="172">
        <v>1</v>
      </c>
      <c r="F128" s="164"/>
      <c r="G128" s="164">
        <f t="shared" si="32"/>
        <v>0</v>
      </c>
      <c r="H128" s="164"/>
      <c r="I128" s="164"/>
      <c r="J128" s="164"/>
      <c r="K128" s="164"/>
      <c r="L128" s="164"/>
      <c r="M128" s="164"/>
      <c r="N128" s="164"/>
      <c r="O128" s="164"/>
      <c r="P128" s="164"/>
      <c r="Q128" s="164"/>
      <c r="R128" s="164"/>
      <c r="S128" s="164"/>
      <c r="T128" s="164"/>
      <c r="U128" s="165"/>
      <c r="V128" s="164"/>
      <c r="W128" s="145"/>
      <c r="X128" s="145"/>
      <c r="Y128" s="145"/>
      <c r="Z128" s="145"/>
      <c r="AA128" s="145"/>
      <c r="AB128" s="145"/>
      <c r="AC128" s="145"/>
      <c r="AD128" s="145"/>
      <c r="AE128" s="145"/>
      <c r="AF128" s="145"/>
      <c r="AG128" s="145"/>
      <c r="AH128" s="145"/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54"/>
      <c r="BB128" s="145"/>
      <c r="BC128" s="145"/>
      <c r="BD128" s="145"/>
      <c r="BE128" s="145"/>
      <c r="BF128" s="145"/>
      <c r="BG128" s="145"/>
      <c r="BH128" s="145"/>
    </row>
    <row r="129" spans="1:60" outlineLevel="1" x14ac:dyDescent="0.2">
      <c r="A129" s="146">
        <v>97</v>
      </c>
      <c r="B129" s="171">
        <v>210000097</v>
      </c>
      <c r="C129" s="169" t="s">
        <v>198</v>
      </c>
      <c r="D129" s="157" t="s">
        <v>108</v>
      </c>
      <c r="E129" s="160">
        <v>2</v>
      </c>
      <c r="F129" s="164"/>
      <c r="G129" s="164">
        <f t="shared" si="32"/>
        <v>0</v>
      </c>
      <c r="H129" s="164">
        <v>2130</v>
      </c>
      <c r="I129" s="164">
        <f>ROUND(E129*H129,2)</f>
        <v>4260</v>
      </c>
      <c r="J129" s="164">
        <v>1050</v>
      </c>
      <c r="K129" s="164">
        <f>ROUND(E129*J129,2)</f>
        <v>2100</v>
      </c>
      <c r="L129" s="164">
        <v>21</v>
      </c>
      <c r="M129" s="164">
        <f>G129*(1+L129/100)</f>
        <v>0</v>
      </c>
      <c r="N129" s="164">
        <v>0</v>
      </c>
      <c r="O129" s="164">
        <f>ROUND(E129*N129,2)</f>
        <v>0</v>
      </c>
      <c r="P129" s="164">
        <v>0</v>
      </c>
      <c r="Q129" s="164">
        <f>ROUND(E129*P129,2)</f>
        <v>0</v>
      </c>
      <c r="R129" s="164"/>
      <c r="S129" s="164" t="s">
        <v>105</v>
      </c>
      <c r="T129" s="164">
        <v>0</v>
      </c>
      <c r="U129" s="165">
        <f>ROUND(E129*T129,2)</f>
        <v>0</v>
      </c>
      <c r="V129" s="164"/>
      <c r="W129" s="145"/>
      <c r="X129" s="145"/>
      <c r="Y129" s="145"/>
      <c r="Z129" s="145"/>
      <c r="AA129" s="145"/>
      <c r="AB129" s="145"/>
      <c r="AC129" s="145"/>
      <c r="AD129" s="145"/>
      <c r="AE129" s="145"/>
      <c r="AF129" s="145"/>
      <c r="AG129" s="145"/>
      <c r="AH129" s="145"/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BH129" s="145"/>
    </row>
    <row r="130" spans="1:60" outlineLevel="1" x14ac:dyDescent="0.2">
      <c r="A130" s="146">
        <v>98</v>
      </c>
      <c r="B130" s="171">
        <v>210000098</v>
      </c>
      <c r="C130" s="169" t="s">
        <v>137</v>
      </c>
      <c r="D130" s="157" t="s">
        <v>108</v>
      </c>
      <c r="E130" s="160">
        <v>3</v>
      </c>
      <c r="F130" s="164"/>
      <c r="G130" s="164">
        <f t="shared" si="32"/>
        <v>0</v>
      </c>
      <c r="H130" s="164">
        <v>77000</v>
      </c>
      <c r="I130" s="164">
        <f>ROUND(E130*H130,2)</f>
        <v>231000</v>
      </c>
      <c r="J130" s="164">
        <v>22155</v>
      </c>
      <c r="K130" s="164">
        <f>ROUND(E130*J130,2)</f>
        <v>66465</v>
      </c>
      <c r="L130" s="164">
        <v>21</v>
      </c>
      <c r="M130" s="164">
        <f>G130*(1+L130/100)</f>
        <v>0</v>
      </c>
      <c r="N130" s="164">
        <v>0</v>
      </c>
      <c r="O130" s="164">
        <f>ROUND(E130*N130,2)</f>
        <v>0</v>
      </c>
      <c r="P130" s="164">
        <v>0</v>
      </c>
      <c r="Q130" s="164">
        <f>ROUND(E130*P130,2)</f>
        <v>0</v>
      </c>
      <c r="R130" s="164"/>
      <c r="S130" s="164" t="s">
        <v>105</v>
      </c>
      <c r="T130" s="164">
        <v>0</v>
      </c>
      <c r="U130" s="165">
        <f>ROUND(E130*T130,2)</f>
        <v>0</v>
      </c>
      <c r="V130" s="164"/>
      <c r="W130" s="145"/>
      <c r="X130" s="145"/>
      <c r="Y130" s="145"/>
      <c r="Z130" s="145"/>
      <c r="AA130" s="145"/>
      <c r="AB130" s="145"/>
      <c r="AC130" s="145"/>
      <c r="AD130" s="145"/>
      <c r="AE130" s="145"/>
      <c r="AF130" s="145"/>
      <c r="AG130" s="145"/>
      <c r="AH130" s="145"/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BH130" s="145"/>
    </row>
    <row r="131" spans="1:60" x14ac:dyDescent="0.2">
      <c r="A131" s="153" t="s">
        <v>102</v>
      </c>
      <c r="B131" s="153" t="s">
        <v>71</v>
      </c>
      <c r="C131" s="170" t="s">
        <v>72</v>
      </c>
      <c r="D131" s="158"/>
      <c r="E131" s="161"/>
      <c r="F131" s="166"/>
      <c r="G131" s="166">
        <f>SUMIF(AG132:AG135,"&lt;&gt;NOR",G132:G135)</f>
        <v>0</v>
      </c>
      <c r="H131" s="166"/>
      <c r="I131" s="166">
        <f>SUM(I132:I135)</f>
        <v>32840</v>
      </c>
      <c r="J131" s="166"/>
      <c r="K131" s="166">
        <f>SUM(K132:K135)</f>
        <v>0</v>
      </c>
      <c r="L131" s="166"/>
      <c r="M131" s="166">
        <f>SUM(M132:M135)</f>
        <v>0</v>
      </c>
      <c r="N131" s="166"/>
      <c r="O131" s="166">
        <f>SUM(O132:O135)</f>
        <v>0</v>
      </c>
      <c r="P131" s="166"/>
      <c r="Q131" s="166">
        <f>SUM(Q132:Q135)</f>
        <v>0</v>
      </c>
      <c r="R131" s="166"/>
      <c r="S131" s="166"/>
      <c r="T131" s="166"/>
      <c r="U131" s="167">
        <f>SUM(U132:U135)</f>
        <v>0</v>
      </c>
      <c r="V131" s="166"/>
    </row>
    <row r="132" spans="1:60" outlineLevel="1" x14ac:dyDescent="0.2">
      <c r="A132" s="146">
        <v>99</v>
      </c>
      <c r="B132" s="171">
        <v>210000099</v>
      </c>
      <c r="C132" s="169" t="s">
        <v>189</v>
      </c>
      <c r="D132" s="157" t="s">
        <v>108</v>
      </c>
      <c r="E132" s="160">
        <v>4</v>
      </c>
      <c r="F132" s="164"/>
      <c r="G132" s="164">
        <f>SUM(E132*F132)</f>
        <v>0</v>
      </c>
      <c r="H132" s="164">
        <v>5590</v>
      </c>
      <c r="I132" s="164">
        <f>ROUND(E132*H132,2)</f>
        <v>22360</v>
      </c>
      <c r="J132" s="164">
        <v>0</v>
      </c>
      <c r="K132" s="164">
        <f>ROUND(E132*J132,2)</f>
        <v>0</v>
      </c>
      <c r="L132" s="164">
        <v>21</v>
      </c>
      <c r="M132" s="164">
        <f>G132*(1+L132/100)</f>
        <v>0</v>
      </c>
      <c r="N132" s="164">
        <v>0</v>
      </c>
      <c r="O132" s="164">
        <f>ROUND(E132*N132,2)</f>
        <v>0</v>
      </c>
      <c r="P132" s="164">
        <v>0</v>
      </c>
      <c r="Q132" s="164">
        <f>ROUND(E132*P132,2)</f>
        <v>0</v>
      </c>
      <c r="R132" s="164"/>
      <c r="S132" s="164" t="s">
        <v>105</v>
      </c>
      <c r="T132" s="164">
        <v>0</v>
      </c>
      <c r="U132" s="165">
        <f>ROUND(E132*T132,2)</f>
        <v>0</v>
      </c>
      <c r="V132" s="164"/>
      <c r="W132" s="145"/>
      <c r="X132" s="145"/>
      <c r="Y132" s="145"/>
      <c r="Z132" s="145"/>
      <c r="AA132" s="145"/>
      <c r="AB132" s="145"/>
      <c r="AC132" s="145"/>
      <c r="AD132" s="145"/>
      <c r="AE132" s="145"/>
      <c r="AF132" s="145"/>
      <c r="AG132" s="145"/>
      <c r="AH132" s="145"/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BH132" s="145"/>
    </row>
    <row r="133" spans="1:60" outlineLevel="1" x14ac:dyDescent="0.2">
      <c r="A133" s="146">
        <v>100</v>
      </c>
      <c r="B133" s="171">
        <v>210000100</v>
      </c>
      <c r="C133" s="169" t="s">
        <v>199</v>
      </c>
      <c r="D133" s="157" t="s">
        <v>108</v>
      </c>
      <c r="E133" s="160">
        <v>4</v>
      </c>
      <c r="F133" s="164"/>
      <c r="G133" s="164">
        <f t="shared" ref="G133:G135" si="33">SUM(E133*F133)</f>
        <v>0</v>
      </c>
      <c r="H133" s="164">
        <v>500</v>
      </c>
      <c r="I133" s="164">
        <f>ROUND(E133*H133,2)</f>
        <v>2000</v>
      </c>
      <c r="J133" s="164">
        <v>0</v>
      </c>
      <c r="K133" s="164">
        <f>ROUND(E133*J133,2)</f>
        <v>0</v>
      </c>
      <c r="L133" s="164">
        <v>21</v>
      </c>
      <c r="M133" s="164">
        <f>G133*(1+L133/100)</f>
        <v>0</v>
      </c>
      <c r="N133" s="164">
        <v>0</v>
      </c>
      <c r="O133" s="164">
        <f>ROUND(E133*N133,2)</f>
        <v>0</v>
      </c>
      <c r="P133" s="164">
        <v>0</v>
      </c>
      <c r="Q133" s="164">
        <f>ROUND(E133*P133,2)</f>
        <v>0</v>
      </c>
      <c r="R133" s="164"/>
      <c r="S133" s="164" t="s">
        <v>105</v>
      </c>
      <c r="T133" s="164">
        <v>0</v>
      </c>
      <c r="U133" s="165">
        <f>ROUND(E133*T133,2)</f>
        <v>0</v>
      </c>
      <c r="V133" s="164"/>
      <c r="W133" s="145"/>
      <c r="X133" s="145"/>
      <c r="Y133" s="145"/>
      <c r="Z133" s="145"/>
      <c r="AA133" s="145"/>
      <c r="AB133" s="145"/>
      <c r="AC133" s="145"/>
      <c r="AD133" s="145"/>
      <c r="AE133" s="145"/>
      <c r="AF133" s="145"/>
      <c r="AG133" s="145"/>
      <c r="AH133" s="145"/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BH133" s="145"/>
    </row>
    <row r="134" spans="1:60" outlineLevel="1" x14ac:dyDescent="0.2">
      <c r="A134" s="146">
        <v>101</v>
      </c>
      <c r="B134" s="171">
        <v>210000101</v>
      </c>
      <c r="C134" s="169" t="s">
        <v>200</v>
      </c>
      <c r="D134" s="157" t="s">
        <v>108</v>
      </c>
      <c r="E134" s="160">
        <v>4</v>
      </c>
      <c r="F134" s="164"/>
      <c r="G134" s="164">
        <f t="shared" si="33"/>
        <v>0</v>
      </c>
      <c r="H134" s="164">
        <v>1060</v>
      </c>
      <c r="I134" s="164">
        <f>ROUND(E134*H134,2)</f>
        <v>4240</v>
      </c>
      <c r="J134" s="164">
        <v>0</v>
      </c>
      <c r="K134" s="164">
        <f>ROUND(E134*J134,2)</f>
        <v>0</v>
      </c>
      <c r="L134" s="164">
        <v>21</v>
      </c>
      <c r="M134" s="164">
        <f>G134*(1+L134/100)</f>
        <v>0</v>
      </c>
      <c r="N134" s="164">
        <v>0</v>
      </c>
      <c r="O134" s="164">
        <f>ROUND(E134*N134,2)</f>
        <v>0</v>
      </c>
      <c r="P134" s="164">
        <v>0</v>
      </c>
      <c r="Q134" s="164">
        <f>ROUND(E134*P134,2)</f>
        <v>0</v>
      </c>
      <c r="R134" s="164"/>
      <c r="S134" s="164" t="s">
        <v>105</v>
      </c>
      <c r="T134" s="164">
        <v>0</v>
      </c>
      <c r="U134" s="165">
        <f>ROUND(E134*T134,2)</f>
        <v>0</v>
      </c>
      <c r="V134" s="164"/>
      <c r="W134" s="145"/>
      <c r="X134" s="145"/>
      <c r="Y134" s="145"/>
      <c r="Z134" s="145"/>
      <c r="AA134" s="145"/>
      <c r="AB134" s="145"/>
      <c r="AC134" s="145"/>
      <c r="AD134" s="145"/>
      <c r="AE134" s="145"/>
      <c r="AF134" s="145"/>
      <c r="AG134" s="145"/>
      <c r="AH134" s="145"/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  <c r="BA134" s="145"/>
      <c r="BB134" s="145"/>
      <c r="BC134" s="145"/>
      <c r="BD134" s="145"/>
      <c r="BE134" s="145"/>
      <c r="BF134" s="145"/>
      <c r="BG134" s="145"/>
      <c r="BH134" s="145"/>
    </row>
    <row r="135" spans="1:60" outlineLevel="1" x14ac:dyDescent="0.2">
      <c r="A135" s="146">
        <v>102</v>
      </c>
      <c r="B135" s="171">
        <v>210000102</v>
      </c>
      <c r="C135" s="169" t="s">
        <v>177</v>
      </c>
      <c r="D135" s="157" t="s">
        <v>108</v>
      </c>
      <c r="E135" s="160">
        <v>4</v>
      </c>
      <c r="F135" s="164"/>
      <c r="G135" s="164">
        <f t="shared" si="33"/>
        <v>0</v>
      </c>
      <c r="H135" s="164">
        <v>1060</v>
      </c>
      <c r="I135" s="164">
        <f>ROUND(E135*H135,2)</f>
        <v>4240</v>
      </c>
      <c r="J135" s="164">
        <v>0</v>
      </c>
      <c r="K135" s="164">
        <f>ROUND(E135*J135,2)</f>
        <v>0</v>
      </c>
      <c r="L135" s="164">
        <v>21</v>
      </c>
      <c r="M135" s="164">
        <f>G135*(1+L135/100)</f>
        <v>0</v>
      </c>
      <c r="N135" s="164">
        <v>0</v>
      </c>
      <c r="O135" s="164">
        <f>ROUND(E135*N135,2)</f>
        <v>0</v>
      </c>
      <c r="P135" s="164">
        <v>0</v>
      </c>
      <c r="Q135" s="164">
        <f>ROUND(E135*P135,2)</f>
        <v>0</v>
      </c>
      <c r="R135" s="164"/>
      <c r="S135" s="164" t="s">
        <v>105</v>
      </c>
      <c r="T135" s="164">
        <v>0</v>
      </c>
      <c r="U135" s="165">
        <f>ROUND(E135*T135,2)</f>
        <v>0</v>
      </c>
      <c r="V135" s="164"/>
      <c r="W135" s="145"/>
      <c r="X135" s="145"/>
      <c r="Y135" s="145"/>
      <c r="Z135" s="145"/>
      <c r="AA135" s="145"/>
      <c r="AB135" s="145"/>
      <c r="AC135" s="145"/>
      <c r="AD135" s="145"/>
      <c r="AE135" s="145"/>
      <c r="AF135" s="145"/>
      <c r="AG135" s="145"/>
      <c r="AH135" s="145"/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  <c r="BG135" s="145"/>
      <c r="BH135" s="145"/>
    </row>
    <row r="136" spans="1:60" x14ac:dyDescent="0.2">
      <c r="A136" s="153" t="s">
        <v>102</v>
      </c>
      <c r="B136" s="153" t="s">
        <v>73</v>
      </c>
      <c r="C136" s="170" t="s">
        <v>74</v>
      </c>
      <c r="D136" s="158"/>
      <c r="E136" s="161"/>
      <c r="F136" s="166"/>
      <c r="G136" s="166">
        <f>SUMIF(AG137:AG145,"&lt;&gt;NOR",G137:G145)</f>
        <v>0</v>
      </c>
      <c r="H136" s="166"/>
      <c r="I136" s="166">
        <f>SUM(I137:I145)</f>
        <v>2090</v>
      </c>
      <c r="J136" s="166"/>
      <c r="K136" s="166">
        <f>SUM(K137:K145)</f>
        <v>5080</v>
      </c>
      <c r="L136" s="166"/>
      <c r="M136" s="166">
        <f>SUM(M137:M145)</f>
        <v>0</v>
      </c>
      <c r="N136" s="166"/>
      <c r="O136" s="166">
        <f>SUM(O137:O145)</f>
        <v>0</v>
      </c>
      <c r="P136" s="166"/>
      <c r="Q136" s="166">
        <f>SUM(Q137:Q145)</f>
        <v>0</v>
      </c>
      <c r="R136" s="166"/>
      <c r="S136" s="166"/>
      <c r="T136" s="166"/>
      <c r="U136" s="167">
        <f>SUM(U137:U145)</f>
        <v>0</v>
      </c>
      <c r="V136" s="166"/>
    </row>
    <row r="137" spans="1:60" outlineLevel="1" x14ac:dyDescent="0.2">
      <c r="A137" s="146">
        <v>103</v>
      </c>
      <c r="B137" s="171">
        <v>210000103</v>
      </c>
      <c r="C137" s="169" t="s">
        <v>167</v>
      </c>
      <c r="D137" s="157" t="s">
        <v>107</v>
      </c>
      <c r="E137" s="160">
        <v>110</v>
      </c>
      <c r="F137" s="164"/>
      <c r="G137" s="164">
        <f t="shared" ref="G137:G145" si="34">SUM(E137*F137)</f>
        <v>0</v>
      </c>
      <c r="H137" s="164">
        <v>19</v>
      </c>
      <c r="I137" s="164">
        <f>ROUND(E137*H137,2)</f>
        <v>2090</v>
      </c>
      <c r="J137" s="164">
        <v>10</v>
      </c>
      <c r="K137" s="164">
        <f>ROUND(E137*J137,2)</f>
        <v>1100</v>
      </c>
      <c r="L137" s="164">
        <v>21</v>
      </c>
      <c r="M137" s="164">
        <f>G137*(1+L137/100)</f>
        <v>0</v>
      </c>
      <c r="N137" s="164">
        <v>0</v>
      </c>
      <c r="O137" s="164">
        <f>ROUND(E137*N137,2)</f>
        <v>0</v>
      </c>
      <c r="P137" s="164">
        <v>0</v>
      </c>
      <c r="Q137" s="164">
        <f>ROUND(E137*P137,2)</f>
        <v>0</v>
      </c>
      <c r="R137" s="164"/>
      <c r="S137" s="164" t="s">
        <v>105</v>
      </c>
      <c r="T137" s="164">
        <v>0</v>
      </c>
      <c r="U137" s="165">
        <f>ROUND(E137*T137,2)</f>
        <v>0</v>
      </c>
      <c r="V137" s="164"/>
      <c r="W137" s="145"/>
      <c r="X137" s="145"/>
      <c r="Y137" s="145"/>
      <c r="Z137" s="145"/>
      <c r="AA137" s="145"/>
      <c r="AB137" s="145"/>
      <c r="AC137" s="145"/>
      <c r="AD137" s="145"/>
      <c r="AE137" s="145"/>
      <c r="AF137" s="145"/>
      <c r="AG137" s="145"/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BH137" s="145"/>
    </row>
    <row r="138" spans="1:60" outlineLevel="1" x14ac:dyDescent="0.2">
      <c r="A138" s="146">
        <v>104</v>
      </c>
      <c r="B138" s="171">
        <v>210000104</v>
      </c>
      <c r="C138" s="169" t="s">
        <v>218</v>
      </c>
      <c r="D138" s="157" t="s">
        <v>107</v>
      </c>
      <c r="E138" s="160">
        <v>675</v>
      </c>
      <c r="F138" s="164"/>
      <c r="G138" s="164">
        <f t="shared" ref="G138" si="35">SUM(E138*F138)</f>
        <v>0</v>
      </c>
      <c r="H138" s="164"/>
      <c r="I138" s="164"/>
      <c r="J138" s="164"/>
      <c r="K138" s="164"/>
      <c r="L138" s="164"/>
      <c r="M138" s="164"/>
      <c r="N138" s="164"/>
      <c r="O138" s="164"/>
      <c r="P138" s="164"/>
      <c r="Q138" s="164"/>
      <c r="R138" s="164"/>
      <c r="S138" s="164"/>
      <c r="T138" s="164"/>
      <c r="U138" s="165"/>
      <c r="V138" s="164"/>
      <c r="W138" s="145"/>
      <c r="X138" s="145"/>
      <c r="Y138" s="145"/>
      <c r="Z138" s="145"/>
      <c r="AA138" s="145"/>
      <c r="AB138" s="145"/>
      <c r="AC138" s="145"/>
      <c r="AD138" s="145"/>
      <c r="AE138" s="145"/>
      <c r="AF138" s="145"/>
      <c r="AG138" s="145"/>
      <c r="AH138" s="145"/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  <c r="BG138" s="145"/>
      <c r="BH138" s="145"/>
    </row>
    <row r="139" spans="1:60" outlineLevel="1" x14ac:dyDescent="0.2">
      <c r="A139" s="146">
        <v>105</v>
      </c>
      <c r="B139" s="171">
        <v>210000105</v>
      </c>
      <c r="C139" s="169" t="s">
        <v>209</v>
      </c>
      <c r="D139" s="157" t="s">
        <v>107</v>
      </c>
      <c r="E139" s="160">
        <v>110</v>
      </c>
      <c r="F139" s="164"/>
      <c r="G139" s="164">
        <f t="shared" ref="G139" si="36">SUM(E139*F139)</f>
        <v>0</v>
      </c>
      <c r="H139" s="164"/>
      <c r="I139" s="164"/>
      <c r="J139" s="164"/>
      <c r="K139" s="164"/>
      <c r="L139" s="164"/>
      <c r="M139" s="164"/>
      <c r="N139" s="164"/>
      <c r="O139" s="164"/>
      <c r="P139" s="164"/>
      <c r="Q139" s="164"/>
      <c r="R139" s="164"/>
      <c r="S139" s="164"/>
      <c r="T139" s="164"/>
      <c r="U139" s="165"/>
      <c r="V139" s="164"/>
      <c r="W139" s="145"/>
      <c r="X139" s="145"/>
      <c r="Y139" s="145"/>
      <c r="Z139" s="145"/>
      <c r="AA139" s="145"/>
      <c r="AB139" s="145"/>
      <c r="AC139" s="145"/>
      <c r="AD139" s="145"/>
      <c r="AE139" s="145"/>
      <c r="AF139" s="145"/>
      <c r="AG139" s="145"/>
      <c r="AH139" s="145"/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  <c r="BG139" s="145"/>
      <c r="BH139" s="145"/>
    </row>
    <row r="140" spans="1:60" outlineLevel="1" x14ac:dyDescent="0.2">
      <c r="A140" s="146">
        <v>106</v>
      </c>
      <c r="B140" s="171">
        <v>210000106</v>
      </c>
      <c r="C140" s="169" t="s">
        <v>170</v>
      </c>
      <c r="D140" s="157" t="s">
        <v>107</v>
      </c>
      <c r="E140" s="160">
        <v>48</v>
      </c>
      <c r="F140" s="164"/>
      <c r="G140" s="164">
        <f t="shared" si="34"/>
        <v>0</v>
      </c>
      <c r="H140" s="164"/>
      <c r="I140" s="164"/>
      <c r="J140" s="164"/>
      <c r="K140" s="164"/>
      <c r="L140" s="164"/>
      <c r="M140" s="164"/>
      <c r="N140" s="164"/>
      <c r="O140" s="164"/>
      <c r="P140" s="164"/>
      <c r="Q140" s="164"/>
      <c r="R140" s="164"/>
      <c r="S140" s="164"/>
      <c r="T140" s="164"/>
      <c r="U140" s="165"/>
      <c r="V140" s="164"/>
      <c r="W140" s="145"/>
      <c r="X140" s="145"/>
      <c r="Y140" s="145"/>
      <c r="Z140" s="145"/>
      <c r="AA140" s="145"/>
      <c r="AB140" s="145"/>
      <c r="AC140" s="145"/>
      <c r="AD140" s="145"/>
      <c r="AE140" s="145"/>
      <c r="AF140" s="145"/>
      <c r="AG140" s="145"/>
      <c r="AH140" s="145"/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BH140" s="145"/>
    </row>
    <row r="141" spans="1:60" outlineLevel="1" x14ac:dyDescent="0.2">
      <c r="A141" s="146">
        <v>107</v>
      </c>
      <c r="B141" s="171">
        <v>210000107</v>
      </c>
      <c r="C141" s="169" t="s">
        <v>174</v>
      </c>
      <c r="D141" s="157" t="s">
        <v>107</v>
      </c>
      <c r="E141" s="160">
        <v>16</v>
      </c>
      <c r="F141" s="164"/>
      <c r="G141" s="164">
        <f t="shared" si="34"/>
        <v>0</v>
      </c>
      <c r="H141" s="164"/>
      <c r="I141" s="164"/>
      <c r="J141" s="164"/>
      <c r="K141" s="164"/>
      <c r="L141" s="164"/>
      <c r="M141" s="164"/>
      <c r="N141" s="164"/>
      <c r="O141" s="164"/>
      <c r="P141" s="164"/>
      <c r="Q141" s="164"/>
      <c r="R141" s="164"/>
      <c r="S141" s="164"/>
      <c r="T141" s="164"/>
      <c r="U141" s="165"/>
      <c r="V141" s="164"/>
      <c r="W141" s="145"/>
      <c r="X141" s="145"/>
      <c r="Y141" s="145"/>
      <c r="Z141" s="145"/>
      <c r="AA141" s="145"/>
      <c r="AB141" s="145"/>
      <c r="AC141" s="145"/>
      <c r="AD141" s="145"/>
      <c r="AE141" s="145"/>
      <c r="AF141" s="145"/>
      <c r="AG141" s="145"/>
      <c r="AH141" s="145"/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  <c r="BG141" s="145"/>
      <c r="BH141" s="145"/>
    </row>
    <row r="142" spans="1:60" outlineLevel="1" x14ac:dyDescent="0.2">
      <c r="A142" s="146">
        <v>108</v>
      </c>
      <c r="B142" s="171">
        <v>210000108</v>
      </c>
      <c r="C142" s="169" t="s">
        <v>171</v>
      </c>
      <c r="D142" s="157" t="s">
        <v>108</v>
      </c>
      <c r="E142" s="160">
        <v>2</v>
      </c>
      <c r="F142" s="164"/>
      <c r="G142" s="164">
        <f t="shared" si="34"/>
        <v>0</v>
      </c>
      <c r="H142" s="164"/>
      <c r="I142" s="164"/>
      <c r="J142" s="164"/>
      <c r="K142" s="164"/>
      <c r="L142" s="164"/>
      <c r="M142" s="164"/>
      <c r="N142" s="164"/>
      <c r="O142" s="164"/>
      <c r="P142" s="164"/>
      <c r="Q142" s="164"/>
      <c r="R142" s="164"/>
      <c r="S142" s="164"/>
      <c r="T142" s="164"/>
      <c r="U142" s="165"/>
      <c r="V142" s="164"/>
      <c r="W142" s="145"/>
      <c r="X142" s="145"/>
      <c r="Y142" s="145"/>
      <c r="Z142" s="145"/>
      <c r="AA142" s="145"/>
      <c r="AB142" s="145"/>
      <c r="AC142" s="145"/>
      <c r="AD142" s="145"/>
      <c r="AE142" s="145"/>
      <c r="AF142" s="145"/>
      <c r="AG142" s="145"/>
      <c r="AH142" s="145"/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BH142" s="145"/>
    </row>
    <row r="143" spans="1:60" outlineLevel="1" x14ac:dyDescent="0.2">
      <c r="A143" s="146">
        <v>109</v>
      </c>
      <c r="B143" s="171">
        <v>210000109</v>
      </c>
      <c r="C143" s="169" t="s">
        <v>172</v>
      </c>
      <c r="D143" s="157" t="s">
        <v>108</v>
      </c>
      <c r="E143" s="160">
        <v>4</v>
      </c>
      <c r="F143" s="164"/>
      <c r="G143" s="164">
        <f t="shared" si="34"/>
        <v>0</v>
      </c>
      <c r="H143" s="164"/>
      <c r="I143" s="164"/>
      <c r="J143" s="164"/>
      <c r="K143" s="164"/>
      <c r="L143" s="164"/>
      <c r="M143" s="164"/>
      <c r="N143" s="164"/>
      <c r="O143" s="164"/>
      <c r="P143" s="164"/>
      <c r="Q143" s="164"/>
      <c r="R143" s="164"/>
      <c r="S143" s="164"/>
      <c r="T143" s="164"/>
      <c r="U143" s="165"/>
      <c r="V143" s="164"/>
      <c r="W143" s="145"/>
      <c r="X143" s="145"/>
      <c r="Y143" s="145"/>
      <c r="Z143" s="145"/>
      <c r="AA143" s="145"/>
      <c r="AB143" s="145"/>
      <c r="AC143" s="145"/>
      <c r="AD143" s="145"/>
      <c r="AE143" s="145"/>
      <c r="AF143" s="145"/>
      <c r="AG143" s="145"/>
      <c r="AH143" s="145"/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45"/>
      <c r="BB143" s="145"/>
      <c r="BC143" s="145"/>
      <c r="BD143" s="145"/>
      <c r="BE143" s="145"/>
      <c r="BF143" s="145"/>
      <c r="BG143" s="145"/>
      <c r="BH143" s="145"/>
    </row>
    <row r="144" spans="1:60" outlineLevel="1" x14ac:dyDescent="0.2">
      <c r="A144" s="146">
        <v>110</v>
      </c>
      <c r="B144" s="171">
        <v>210000110</v>
      </c>
      <c r="C144" s="169" t="s">
        <v>178</v>
      </c>
      <c r="D144" s="157" t="s">
        <v>108</v>
      </c>
      <c r="E144" s="160">
        <v>2</v>
      </c>
      <c r="F144" s="164"/>
      <c r="G144" s="164">
        <f t="shared" si="34"/>
        <v>0</v>
      </c>
      <c r="H144" s="164"/>
      <c r="I144" s="164"/>
      <c r="J144" s="164"/>
      <c r="K144" s="164"/>
      <c r="L144" s="164"/>
      <c r="M144" s="164"/>
      <c r="N144" s="164"/>
      <c r="O144" s="164"/>
      <c r="P144" s="164"/>
      <c r="Q144" s="164"/>
      <c r="R144" s="164"/>
      <c r="S144" s="164"/>
      <c r="T144" s="164"/>
      <c r="U144" s="165"/>
      <c r="V144" s="164"/>
      <c r="W144" s="145"/>
      <c r="X144" s="145"/>
      <c r="Y144" s="145"/>
      <c r="Z144" s="145"/>
      <c r="AA144" s="145"/>
      <c r="AB144" s="145"/>
      <c r="AC144" s="145"/>
      <c r="AD144" s="145"/>
      <c r="AE144" s="145"/>
      <c r="AF144" s="145"/>
      <c r="AG144" s="145"/>
      <c r="AH144" s="145"/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45"/>
      <c r="BB144" s="145"/>
      <c r="BC144" s="145"/>
      <c r="BD144" s="145"/>
      <c r="BE144" s="145"/>
      <c r="BF144" s="145"/>
      <c r="BG144" s="145"/>
      <c r="BH144" s="145"/>
    </row>
    <row r="145" spans="1:60" ht="33.75" outlineLevel="1" x14ac:dyDescent="0.2">
      <c r="A145" s="146">
        <v>111</v>
      </c>
      <c r="B145" s="171">
        <v>210000111</v>
      </c>
      <c r="C145" s="169" t="s">
        <v>140</v>
      </c>
      <c r="D145" s="157" t="s">
        <v>141</v>
      </c>
      <c r="E145" s="160">
        <v>4</v>
      </c>
      <c r="F145" s="164"/>
      <c r="G145" s="164">
        <f t="shared" si="34"/>
        <v>0</v>
      </c>
      <c r="H145" s="164">
        <v>0</v>
      </c>
      <c r="I145" s="164">
        <f>ROUND(E145*H145,2)</f>
        <v>0</v>
      </c>
      <c r="J145" s="164">
        <v>995</v>
      </c>
      <c r="K145" s="164">
        <f>ROUND(E145*J145,2)</f>
        <v>3980</v>
      </c>
      <c r="L145" s="164">
        <v>21</v>
      </c>
      <c r="M145" s="164">
        <f>G145*(1+L145/100)</f>
        <v>0</v>
      </c>
      <c r="N145" s="164">
        <v>0</v>
      </c>
      <c r="O145" s="164">
        <f>ROUND(E145*N145,2)</f>
        <v>0</v>
      </c>
      <c r="P145" s="164">
        <v>0</v>
      </c>
      <c r="Q145" s="164">
        <f>ROUND(E145*P145,2)</f>
        <v>0</v>
      </c>
      <c r="R145" s="164"/>
      <c r="S145" s="164" t="s">
        <v>105</v>
      </c>
      <c r="T145" s="164">
        <v>0</v>
      </c>
      <c r="U145" s="165">
        <f>ROUND(E145*T145,2)</f>
        <v>0</v>
      </c>
      <c r="V145" s="164"/>
      <c r="W145" s="145"/>
      <c r="X145" s="145"/>
      <c r="Y145" s="145"/>
      <c r="Z145" s="145"/>
      <c r="AA145" s="145"/>
      <c r="AB145" s="145"/>
      <c r="AC145" s="145"/>
      <c r="AD145" s="145"/>
      <c r="AE145" s="145"/>
      <c r="AF145" s="145"/>
      <c r="AG145" s="145"/>
      <c r="AH145" s="145"/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  <c r="BG145" s="145"/>
      <c r="BH145" s="145"/>
    </row>
    <row r="146" spans="1:60" x14ac:dyDescent="0.2">
      <c r="A146" s="153" t="s">
        <v>102</v>
      </c>
      <c r="B146" s="153" t="s">
        <v>75</v>
      </c>
      <c r="C146" s="170" t="s">
        <v>76</v>
      </c>
      <c r="D146" s="158"/>
      <c r="E146" s="161"/>
      <c r="F146" s="166"/>
      <c r="G146" s="166">
        <f>SUMIF(AG147:AG154,"&lt;&gt;NOR",G147:G154)</f>
        <v>0</v>
      </c>
      <c r="H146" s="166"/>
      <c r="I146" s="166">
        <f>SUM(I147:I154)</f>
        <v>0</v>
      </c>
      <c r="J146" s="166"/>
      <c r="K146" s="166">
        <f>SUM(K147:K154)</f>
        <v>58100</v>
      </c>
      <c r="L146" s="166"/>
      <c r="M146" s="166">
        <f>SUM(M147:M154)</f>
        <v>0</v>
      </c>
      <c r="N146" s="166"/>
      <c r="O146" s="166">
        <f>SUM(O147:O154)</f>
        <v>0</v>
      </c>
      <c r="P146" s="166"/>
      <c r="Q146" s="166">
        <f>SUM(Q147:Q154)</f>
        <v>0</v>
      </c>
      <c r="R146" s="166"/>
      <c r="S146" s="166"/>
      <c r="T146" s="166"/>
      <c r="U146" s="167">
        <f>SUM(U147:U154)</f>
        <v>0</v>
      </c>
      <c r="V146" s="166"/>
    </row>
    <row r="147" spans="1:60" outlineLevel="1" x14ac:dyDescent="0.2">
      <c r="A147" s="146">
        <v>112</v>
      </c>
      <c r="B147" s="171">
        <v>210000112</v>
      </c>
      <c r="C147" s="169" t="s">
        <v>169</v>
      </c>
      <c r="D147" s="157" t="s">
        <v>104</v>
      </c>
      <c r="E147" s="160">
        <v>1</v>
      </c>
      <c r="F147" s="164"/>
      <c r="G147" s="164">
        <f>SUM(E147*F147)</f>
        <v>0</v>
      </c>
      <c r="H147" s="164">
        <v>0</v>
      </c>
      <c r="I147" s="164">
        <f>ROUND(E147*H147,2)</f>
        <v>0</v>
      </c>
      <c r="J147" s="164">
        <v>9300</v>
      </c>
      <c r="K147" s="164">
        <f>ROUND(E147*J147,2)</f>
        <v>9300</v>
      </c>
      <c r="L147" s="164">
        <v>21</v>
      </c>
      <c r="M147" s="164">
        <f>G147*(1+L147/100)</f>
        <v>0</v>
      </c>
      <c r="N147" s="164">
        <v>0</v>
      </c>
      <c r="O147" s="164">
        <f>ROUND(E147*N147,2)</f>
        <v>0</v>
      </c>
      <c r="P147" s="164">
        <v>0</v>
      </c>
      <c r="Q147" s="164">
        <f>ROUND(E147*P147,2)</f>
        <v>0</v>
      </c>
      <c r="R147" s="164"/>
      <c r="S147" s="164" t="s">
        <v>105</v>
      </c>
      <c r="T147" s="164">
        <v>0</v>
      </c>
      <c r="U147" s="165">
        <f>ROUND(E147*T147,2)</f>
        <v>0</v>
      </c>
      <c r="V147" s="164"/>
      <c r="W147" s="145"/>
      <c r="X147" s="145"/>
      <c r="Y147" s="145"/>
      <c r="Z147" s="145"/>
      <c r="AA147" s="145"/>
      <c r="AB147" s="145"/>
      <c r="AC147" s="145"/>
      <c r="AD147" s="145"/>
      <c r="AE147" s="145"/>
      <c r="AF147" s="145"/>
      <c r="AG147" s="145"/>
      <c r="AH147" s="145"/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  <c r="BG147" s="145"/>
      <c r="BH147" s="145"/>
    </row>
    <row r="148" spans="1:60" outlineLevel="1" x14ac:dyDescent="0.2">
      <c r="A148" s="146">
        <v>113</v>
      </c>
      <c r="B148" s="171">
        <v>210000113</v>
      </c>
      <c r="C148" s="169" t="s">
        <v>142</v>
      </c>
      <c r="D148" s="157" t="s">
        <v>143</v>
      </c>
      <c r="E148" s="160">
        <v>1</v>
      </c>
      <c r="F148" s="164"/>
      <c r="G148" s="164">
        <f t="shared" ref="G148:G154" si="37">SUM(E148*F148)</f>
        <v>0</v>
      </c>
      <c r="H148" s="164">
        <v>0</v>
      </c>
      <c r="I148" s="164">
        <f>ROUND(E148*H148,2)</f>
        <v>0</v>
      </c>
      <c r="J148" s="164">
        <v>42600</v>
      </c>
      <c r="K148" s="164">
        <f>ROUND(E148*J148,2)</f>
        <v>42600</v>
      </c>
      <c r="L148" s="164">
        <v>21</v>
      </c>
      <c r="M148" s="164">
        <f>G148*(1+L148/100)</f>
        <v>0</v>
      </c>
      <c r="N148" s="164">
        <v>0</v>
      </c>
      <c r="O148" s="164">
        <f>ROUND(E148*N148,2)</f>
        <v>0</v>
      </c>
      <c r="P148" s="164">
        <v>0</v>
      </c>
      <c r="Q148" s="164">
        <f>ROUND(E148*P148,2)</f>
        <v>0</v>
      </c>
      <c r="R148" s="164"/>
      <c r="S148" s="164" t="s">
        <v>105</v>
      </c>
      <c r="T148" s="164">
        <v>0</v>
      </c>
      <c r="U148" s="165">
        <f>ROUND(E148*T148,2)</f>
        <v>0</v>
      </c>
      <c r="V148" s="164"/>
      <c r="W148" s="145"/>
      <c r="X148" s="145"/>
      <c r="Y148" s="145"/>
      <c r="Z148" s="145"/>
      <c r="AA148" s="145"/>
      <c r="AB148" s="145"/>
      <c r="AC148" s="145"/>
      <c r="AD148" s="145"/>
      <c r="AE148" s="145"/>
      <c r="AF148" s="145"/>
      <c r="AG148" s="145"/>
      <c r="AH148" s="145"/>
      <c r="AI148" s="145"/>
      <c r="AJ148" s="145"/>
      <c r="AK148" s="145"/>
      <c r="AL148" s="145"/>
      <c r="AM148" s="145"/>
      <c r="AN148" s="145"/>
      <c r="AO148" s="145"/>
      <c r="AP148" s="145"/>
      <c r="AQ148" s="145"/>
      <c r="AR148" s="145"/>
      <c r="AS148" s="145"/>
      <c r="AT148" s="145"/>
      <c r="AU148" s="145"/>
      <c r="AV148" s="145"/>
      <c r="AW148" s="145"/>
      <c r="AX148" s="145"/>
      <c r="AY148" s="145"/>
      <c r="AZ148" s="145"/>
      <c r="BA148" s="145"/>
      <c r="BB148" s="145"/>
      <c r="BC148" s="145"/>
      <c r="BD148" s="145"/>
      <c r="BE148" s="145"/>
      <c r="BF148" s="145"/>
      <c r="BG148" s="145"/>
      <c r="BH148" s="145"/>
    </row>
    <row r="149" spans="1:60" ht="12.75" customHeight="1" outlineLevel="1" x14ac:dyDescent="0.2">
      <c r="A149" s="146">
        <v>114</v>
      </c>
      <c r="B149" s="171">
        <v>210000114</v>
      </c>
      <c r="C149" s="169" t="s">
        <v>164</v>
      </c>
      <c r="D149" s="157" t="s">
        <v>143</v>
      </c>
      <c r="E149" s="160">
        <v>1</v>
      </c>
      <c r="F149" s="164"/>
      <c r="G149" s="164">
        <f t="shared" si="37"/>
        <v>0</v>
      </c>
      <c r="H149" s="164">
        <v>0</v>
      </c>
      <c r="I149" s="164">
        <f>ROUND(E149*H149,2)</f>
        <v>0</v>
      </c>
      <c r="J149" s="164">
        <v>6200</v>
      </c>
      <c r="K149" s="164">
        <f>ROUND(E149*J149,2)</f>
        <v>6200</v>
      </c>
      <c r="L149" s="164">
        <v>21</v>
      </c>
      <c r="M149" s="164">
        <f>G149*(1+L149/100)</f>
        <v>0</v>
      </c>
      <c r="N149" s="164">
        <v>0</v>
      </c>
      <c r="O149" s="164">
        <f>ROUND(E149*N149,2)</f>
        <v>0</v>
      </c>
      <c r="P149" s="164">
        <v>0</v>
      </c>
      <c r="Q149" s="164">
        <f>ROUND(E149*P149,2)</f>
        <v>0</v>
      </c>
      <c r="R149" s="164"/>
      <c r="S149" s="164" t="s">
        <v>114</v>
      </c>
      <c r="T149" s="164">
        <v>0</v>
      </c>
      <c r="U149" s="165">
        <f>ROUND(E149*T149,2)</f>
        <v>0</v>
      </c>
      <c r="V149" s="164"/>
      <c r="W149" s="145"/>
      <c r="X149" s="145"/>
      <c r="Y149" s="145"/>
      <c r="Z149" s="145"/>
      <c r="AA149" s="145"/>
      <c r="AB149" s="145"/>
      <c r="AC149" s="145"/>
      <c r="AD149" s="145"/>
      <c r="AE149" s="145"/>
      <c r="AF149" s="145"/>
      <c r="AG149" s="145"/>
      <c r="AH149" s="145"/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  <c r="BG149" s="145"/>
      <c r="BH149" s="145"/>
    </row>
    <row r="150" spans="1:60" outlineLevel="1" x14ac:dyDescent="0.2">
      <c r="A150" s="146">
        <v>115</v>
      </c>
      <c r="B150" s="171">
        <v>210000115</v>
      </c>
      <c r="C150" s="169" t="s">
        <v>162</v>
      </c>
      <c r="D150" s="157" t="s">
        <v>143</v>
      </c>
      <c r="E150" s="160">
        <v>1</v>
      </c>
      <c r="F150" s="164"/>
      <c r="G150" s="164">
        <f t="shared" si="37"/>
        <v>0</v>
      </c>
      <c r="H150" s="164"/>
      <c r="I150" s="164"/>
      <c r="J150" s="164"/>
      <c r="K150" s="164"/>
      <c r="L150" s="164"/>
      <c r="M150" s="164"/>
      <c r="N150" s="164"/>
      <c r="O150" s="164"/>
      <c r="P150" s="164"/>
      <c r="Q150" s="164"/>
      <c r="R150" s="164"/>
      <c r="S150" s="164"/>
      <c r="T150" s="164"/>
      <c r="U150" s="165"/>
      <c r="V150" s="164"/>
      <c r="W150" s="145"/>
      <c r="X150" s="145"/>
      <c r="Y150" s="145"/>
      <c r="Z150" s="145"/>
      <c r="AA150" s="145"/>
      <c r="AB150" s="145"/>
      <c r="AC150" s="145"/>
      <c r="AD150" s="145"/>
      <c r="AE150" s="145"/>
      <c r="AF150" s="145"/>
      <c r="AG150" s="145"/>
      <c r="AH150" s="145"/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  <c r="BG150" s="145"/>
      <c r="BH150" s="145"/>
    </row>
    <row r="151" spans="1:60" x14ac:dyDescent="0.2">
      <c r="A151" s="146">
        <v>116</v>
      </c>
      <c r="B151" s="171">
        <v>210000116</v>
      </c>
      <c r="C151" s="174" t="s">
        <v>161</v>
      </c>
      <c r="D151" s="157" t="s">
        <v>109</v>
      </c>
      <c r="E151" s="172">
        <v>40</v>
      </c>
      <c r="F151" s="164"/>
      <c r="G151" s="164">
        <f t="shared" si="37"/>
        <v>0</v>
      </c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</row>
    <row r="152" spans="1:60" x14ac:dyDescent="0.2">
      <c r="A152" s="146">
        <v>117</v>
      </c>
      <c r="B152" s="171">
        <v>210000117</v>
      </c>
      <c r="C152" s="174" t="s">
        <v>159</v>
      </c>
      <c r="D152" s="157" t="s">
        <v>109</v>
      </c>
      <c r="E152" s="172">
        <v>12</v>
      </c>
      <c r="F152" s="164"/>
      <c r="G152" s="164">
        <f t="shared" si="37"/>
        <v>0</v>
      </c>
    </row>
    <row r="153" spans="1:60" x14ac:dyDescent="0.2">
      <c r="A153" s="146">
        <v>118</v>
      </c>
      <c r="B153" s="171">
        <v>210000118</v>
      </c>
      <c r="C153" s="174" t="s">
        <v>160</v>
      </c>
      <c r="D153" s="157" t="s">
        <v>109</v>
      </c>
      <c r="E153" s="172">
        <v>48</v>
      </c>
      <c r="F153" s="164"/>
      <c r="G153" s="164">
        <f t="shared" si="37"/>
        <v>0</v>
      </c>
    </row>
    <row r="154" spans="1:60" x14ac:dyDescent="0.2">
      <c r="A154" s="184">
        <v>119</v>
      </c>
      <c r="B154" s="194">
        <v>210000119</v>
      </c>
      <c r="C154" s="173" t="s">
        <v>163</v>
      </c>
      <c r="D154" s="191" t="s">
        <v>109</v>
      </c>
      <c r="E154" s="192">
        <v>32</v>
      </c>
      <c r="F154" s="193"/>
      <c r="G154" s="168">
        <f t="shared" si="37"/>
        <v>0</v>
      </c>
    </row>
    <row r="155" spans="1:60" x14ac:dyDescent="0.2">
      <c r="D155" s="11"/>
    </row>
    <row r="156" spans="1:60" x14ac:dyDescent="0.2">
      <c r="D156" s="11"/>
    </row>
    <row r="157" spans="1:60" x14ac:dyDescent="0.2">
      <c r="D157" s="11"/>
    </row>
    <row r="158" spans="1:60" x14ac:dyDescent="0.2">
      <c r="D158" s="11"/>
    </row>
    <row r="159" spans="1:60" x14ac:dyDescent="0.2">
      <c r="D159" s="11"/>
    </row>
    <row r="160" spans="1:60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  <row r="4989" spans="4:4" x14ac:dyDescent="0.2">
      <c r="D4989" s="11"/>
    </row>
    <row r="4990" spans="4:4" x14ac:dyDescent="0.2">
      <c r="D4990" s="11"/>
    </row>
    <row r="4991" spans="4:4" x14ac:dyDescent="0.2">
      <c r="D4991" s="11"/>
    </row>
    <row r="4992" spans="4:4" x14ac:dyDescent="0.2">
      <c r="D4992" s="11"/>
    </row>
    <row r="4993" spans="4:4" x14ac:dyDescent="0.2">
      <c r="D4993" s="11"/>
    </row>
    <row r="4994" spans="4:4" x14ac:dyDescent="0.2">
      <c r="D4994" s="11"/>
    </row>
    <row r="4995" spans="4:4" x14ac:dyDescent="0.2">
      <c r="D4995" s="11"/>
    </row>
    <row r="4996" spans="4:4" x14ac:dyDescent="0.2">
      <c r="D4996" s="11"/>
    </row>
    <row r="4997" spans="4:4" x14ac:dyDescent="0.2">
      <c r="D4997" s="11"/>
    </row>
    <row r="4998" spans="4:4" x14ac:dyDescent="0.2">
      <c r="D4998" s="11"/>
    </row>
    <row r="4999" spans="4:4" x14ac:dyDescent="0.2">
      <c r="D4999" s="11"/>
    </row>
    <row r="5000" spans="4:4" x14ac:dyDescent="0.2">
      <c r="D5000" s="11"/>
    </row>
    <row r="5001" spans="4:4" x14ac:dyDescent="0.2">
      <c r="D5001" s="11"/>
    </row>
    <row r="5002" spans="4:4" x14ac:dyDescent="0.2">
      <c r="D5002" s="11"/>
    </row>
    <row r="5003" spans="4:4" x14ac:dyDescent="0.2">
      <c r="D5003" s="11"/>
    </row>
    <row r="5004" spans="4:4" x14ac:dyDescent="0.2">
      <c r="D5004" s="11"/>
    </row>
    <row r="5005" spans="4:4" x14ac:dyDescent="0.2">
      <c r="D5005" s="11"/>
    </row>
    <row r="5006" spans="4:4" x14ac:dyDescent="0.2">
      <c r="D5006" s="11"/>
    </row>
    <row r="5007" spans="4:4" x14ac:dyDescent="0.2">
      <c r="D5007" s="11"/>
    </row>
    <row r="5008" spans="4:4" x14ac:dyDescent="0.2">
      <c r="D5008" s="11"/>
    </row>
    <row r="5009" spans="4:4" x14ac:dyDescent="0.2">
      <c r="D5009" s="11"/>
    </row>
    <row r="5010" spans="4:4" x14ac:dyDescent="0.2">
      <c r="D5010" s="11"/>
    </row>
    <row r="5011" spans="4:4" x14ac:dyDescent="0.2">
      <c r="D5011" s="11"/>
    </row>
    <row r="5012" spans="4:4" x14ac:dyDescent="0.2">
      <c r="D5012" s="11"/>
    </row>
    <row r="5013" spans="4:4" x14ac:dyDescent="0.2">
      <c r="D5013" s="11"/>
    </row>
    <row r="5014" spans="4:4" x14ac:dyDescent="0.2">
      <c r="D5014" s="11"/>
    </row>
    <row r="5015" spans="4:4" x14ac:dyDescent="0.2">
      <c r="D5015" s="11"/>
    </row>
    <row r="5016" spans="4:4" x14ac:dyDescent="0.2">
      <c r="D5016" s="11"/>
    </row>
    <row r="5017" spans="4:4" x14ac:dyDescent="0.2">
      <c r="D5017" s="11"/>
    </row>
    <row r="5018" spans="4:4" x14ac:dyDescent="0.2">
      <c r="D5018" s="11"/>
    </row>
    <row r="5019" spans="4:4" x14ac:dyDescent="0.2">
      <c r="D5019" s="11"/>
    </row>
    <row r="5020" spans="4:4" x14ac:dyDescent="0.2">
      <c r="D5020" s="11"/>
    </row>
    <row r="5021" spans="4:4" x14ac:dyDescent="0.2">
      <c r="D5021" s="11"/>
    </row>
    <row r="5022" spans="4:4" x14ac:dyDescent="0.2">
      <c r="D5022" s="11"/>
    </row>
    <row r="5023" spans="4:4" x14ac:dyDescent="0.2">
      <c r="D5023" s="11"/>
    </row>
    <row r="5024" spans="4:4" x14ac:dyDescent="0.2">
      <c r="D5024" s="11"/>
    </row>
    <row r="5025" spans="4:4" x14ac:dyDescent="0.2">
      <c r="D5025" s="11"/>
    </row>
    <row r="5026" spans="4:4" x14ac:dyDescent="0.2">
      <c r="D5026" s="11"/>
    </row>
    <row r="5027" spans="4:4" x14ac:dyDescent="0.2">
      <c r="D5027" s="11"/>
    </row>
    <row r="5028" spans="4:4" x14ac:dyDescent="0.2">
      <c r="D5028" s="11"/>
    </row>
    <row r="5029" spans="4:4" x14ac:dyDescent="0.2">
      <c r="D5029" s="11"/>
    </row>
    <row r="5030" spans="4:4" x14ac:dyDescent="0.2">
      <c r="D5030" s="11"/>
    </row>
    <row r="5031" spans="4:4" x14ac:dyDescent="0.2">
      <c r="D5031" s="11"/>
    </row>
    <row r="5032" spans="4:4" x14ac:dyDescent="0.2">
      <c r="D5032" s="11"/>
    </row>
    <row r="5033" spans="4:4" x14ac:dyDescent="0.2">
      <c r="D5033" s="11"/>
    </row>
    <row r="5034" spans="4:4" x14ac:dyDescent="0.2">
      <c r="D5034" s="11"/>
    </row>
    <row r="5035" spans="4:4" x14ac:dyDescent="0.2">
      <c r="D5035" s="11"/>
    </row>
    <row r="5036" spans="4:4" x14ac:dyDescent="0.2">
      <c r="D5036" s="11"/>
    </row>
    <row r="5037" spans="4:4" x14ac:dyDescent="0.2">
      <c r="D5037" s="11"/>
    </row>
    <row r="5038" spans="4:4" x14ac:dyDescent="0.2">
      <c r="D5038" s="11"/>
    </row>
    <row r="5039" spans="4:4" x14ac:dyDescent="0.2">
      <c r="D5039" s="11"/>
    </row>
  </sheetData>
  <mergeCells count="4">
    <mergeCell ref="A1:G1"/>
    <mergeCell ref="C2:G2"/>
    <mergeCell ref="C3:G3"/>
    <mergeCell ref="C4:G4"/>
  </mergeCells>
  <phoneticPr fontId="17" type="noConversion"/>
  <pageMargins left="0.59055118110236204" right="0.23622047244094502" top="0.78740157499999996" bottom="0.78740157499999996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olvi</dc:creator>
  <cp:lastModifiedBy>Nebenführ Vít, Bc.</cp:lastModifiedBy>
  <cp:lastPrinted>2023-06-06T07:52:24Z</cp:lastPrinted>
  <dcterms:created xsi:type="dcterms:W3CDTF">2009-04-08T07:15:50Z</dcterms:created>
  <dcterms:modified xsi:type="dcterms:W3CDTF">2026-01-09T12:20:24Z</dcterms:modified>
</cp:coreProperties>
</file>